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andreeapislariu/Desktop/Raport T1/Raportare trim 1/"/>
    </mc:Choice>
  </mc:AlternateContent>
  <xr:revisionPtr revIDLastSave="0" documentId="13_ncr:1_{EB4BEEF6-D23D-0244-BCD7-16C3AC6FCBDA}" xr6:coauthVersionLast="47" xr6:coauthVersionMax="47" xr10:uidLastSave="{00000000-0000-0000-0000-000000000000}"/>
  <bookViews>
    <workbookView xWindow="0" yWindow="740" windowWidth="29400" windowHeight="18380" activeTab="3" xr2:uid="{B01D8ED0-3FF3-4D79-9047-0BED7844B64D}"/>
  </bookViews>
  <sheets>
    <sheet name=" F20 individual CC" sheetId="4" r:id="rId1"/>
    <sheet name=" F10 individual CC" sheetId="3" r:id="rId2"/>
    <sheet name="F10 compiled" sheetId="1" r:id="rId3"/>
    <sheet name=" F20 compiled" sheetId="2" r:id="rId4"/>
  </sheets>
  <externalReferences>
    <externalReference r:id="rId5"/>
    <externalReference r:id="rId6"/>
  </externalReferences>
  <definedNames>
    <definedName name="COGS" localSheetId="1">#REF!</definedName>
    <definedName name="COGS" localSheetId="0">#REF!</definedName>
    <definedName name="COGS">#REF!</definedName>
    <definedName name="Gross_Profit" localSheetId="1">#REF!</definedName>
    <definedName name="Gross_Profit" localSheetId="0">#REF!</definedName>
    <definedName name="Gross_Profit">#REF!</definedName>
    <definedName name="Inventory_Avail">#REF!</definedName>
    <definedName name="Net_Income">#REF!</definedName>
    <definedName name="Net_Sales">#REF!</definedName>
    <definedName name="Op_Income">#REF!</definedName>
    <definedName name="Other_Income">#REF!</definedName>
    <definedName name="Total_Expens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85" i="4" l="1"/>
  <c r="E81" i="4"/>
  <c r="D81" i="4"/>
  <c r="E74" i="4"/>
  <c r="E83" i="4" s="1"/>
  <c r="D74" i="4"/>
  <c r="D83" i="4" s="1"/>
  <c r="E44" i="4"/>
  <c r="D44" i="4"/>
  <c r="D43" i="4"/>
  <c r="E42" i="4"/>
  <c r="D42" i="4"/>
  <c r="E39" i="4"/>
  <c r="E35" i="4"/>
  <c r="D35" i="4"/>
  <c r="E32" i="4"/>
  <c r="E63" i="4" s="1"/>
  <c r="D32" i="4"/>
  <c r="D63" i="4" s="1"/>
  <c r="D23" i="4"/>
  <c r="E5" i="4"/>
  <c r="E23" i="4" s="1"/>
  <c r="D5" i="4"/>
  <c r="D56" i="3"/>
  <c r="D59" i="3" s="1"/>
  <c r="E38" i="3"/>
  <c r="E56" i="3" s="1"/>
  <c r="E59" i="3" s="1"/>
  <c r="D38" i="3"/>
  <c r="E30" i="3"/>
  <c r="E26" i="3" s="1"/>
  <c r="D26" i="3"/>
  <c r="D21" i="3"/>
  <c r="E18" i="3"/>
  <c r="D18" i="3"/>
  <c r="E17" i="3"/>
  <c r="E22" i="3" s="1"/>
  <c r="E14" i="3"/>
  <c r="D14" i="3"/>
  <c r="D17" i="3" s="1"/>
  <c r="D22" i="3" s="1"/>
  <c r="E9" i="3"/>
  <c r="E23" i="3" s="1"/>
  <c r="D9" i="3"/>
  <c r="D23" i="3" s="1"/>
  <c r="D86" i="4" l="1"/>
  <c r="D65" i="4"/>
  <c r="E86" i="4"/>
  <c r="E65" i="4"/>
  <c r="D88" i="4"/>
  <c r="D97" i="4" s="1"/>
  <c r="E6" i="4"/>
  <c r="E85" i="4"/>
  <c r="E88" i="4" s="1"/>
  <c r="E97" i="4" s="1"/>
  <c r="E81" i="2" l="1"/>
  <c r="E74" i="2"/>
  <c r="E44" i="2"/>
  <c r="E42" i="2"/>
  <c r="E39" i="2"/>
  <c r="E35" i="2"/>
  <c r="E32" i="2"/>
  <c r="E5" i="2"/>
  <c r="F51" i="1"/>
  <c r="G51" i="1"/>
  <c r="E38" i="1"/>
  <c r="E56" i="1" s="1"/>
  <c r="E59" i="1" s="1"/>
  <c r="E30" i="1"/>
  <c r="E18" i="1"/>
  <c r="E14" i="1"/>
  <c r="E9" i="1"/>
  <c r="E17" i="1" l="1"/>
  <c r="E22" i="1" s="1"/>
  <c r="E23" i="1" s="1"/>
  <c r="E6" i="2"/>
  <c r="E23" i="2"/>
  <c r="E63" i="2"/>
  <c r="E85" i="2"/>
  <c r="E83" i="2"/>
  <c r="E86" i="2"/>
  <c r="E26" i="1"/>
  <c r="E88" i="2" l="1"/>
  <c r="E97" i="2" s="1"/>
  <c r="F97" i="2" s="1"/>
  <c r="E65" i="2"/>
</calcChain>
</file>

<file path=xl/sharedStrings.xml><?xml version="1.0" encoding="utf-8"?>
<sst xmlns="http://schemas.openxmlformats.org/spreadsheetml/2006/main" count="378" uniqueCount="189">
  <si>
    <r>
      <rPr>
        <sz val="14"/>
        <rFont val="Times New Roman"/>
        <family val="1"/>
      </rPr>
      <t>F10</t>
    </r>
    <r>
      <rPr>
        <b/>
        <sz val="14"/>
        <rFont val="Times New Roman"/>
        <family val="1"/>
      </rPr>
      <t xml:space="preserve"> STATEMENT OF ASSETS, LIABILITIES AND EQUITY</t>
    </r>
    <r>
      <rPr>
        <vertAlign val="superscript"/>
        <sz val="14"/>
        <rFont val="Calibri"/>
        <family val="2"/>
      </rPr>
      <t xml:space="preserve"> Code 10</t>
    </r>
    <r>
      <rPr>
        <sz val="14"/>
        <rFont val="Calibri"/>
        <family val="2"/>
      </rPr>
      <t xml:space="preserve"> on 31.03.2026</t>
    </r>
    <r>
      <rPr>
        <sz val="12"/>
        <rFont val="Times New Roman"/>
        <family val="1"/>
      </rPr>
      <t>- lions -</t>
    </r>
  </si>
  <si>
    <r>
      <rPr>
        <b/>
        <sz val="12"/>
        <rFont val="Calibri"/>
        <family val="2"/>
      </rPr>
      <t xml:space="preserve"> Element name</t>
    </r>
    <r>
      <rPr>
        <sz val="8"/>
        <color rgb="FF808080"/>
        <rFont val="Calibri"/>
        <family val="2"/>
      </rPr>
      <t xml:space="preserve"> (the calculation formulas refer to</t>
    </r>
    <r>
      <rPr>
        <b/>
        <sz val="8"/>
        <color rgb="FF808080"/>
        <rFont val="Calibri"/>
        <family val="2"/>
      </rPr>
      <t xml:space="preserve"> Row no.</t>
    </r>
    <r>
      <rPr>
        <sz val="8"/>
        <color rgb="FF808080"/>
        <rFont val="Calibri"/>
        <family val="2"/>
      </rPr>
      <t>from column B)</t>
    </r>
  </si>
  <si>
    <r>
      <rPr>
        <b/>
        <sz val="7"/>
        <color rgb="FF0000FF"/>
        <rFont val="Calibri"/>
        <family val="2"/>
      </rPr>
      <t xml:space="preserve"> Row No. OMF</t>
    </r>
    <r>
      <rPr>
        <b/>
        <sz val="7"/>
        <color rgb="FF0000FF"/>
        <rFont val="Calibri"/>
        <family val="2"/>
      </rPr>
      <t xml:space="preserve"> No. 1194/</t>
    </r>
    <r>
      <rPr>
        <b/>
        <sz val="7"/>
        <color rgb="FF0000FF"/>
        <rFont val="Calibri"/>
        <family val="2"/>
      </rPr>
      <t>2025</t>
    </r>
  </si>
  <si>
    <r>
      <rPr>
        <b/>
        <sz val="12"/>
        <rFont val="Calibri"/>
        <family val="2"/>
      </rPr>
      <t xml:space="preserve"> No.</t>
    </r>
    <r>
      <rPr>
        <b/>
        <sz val="12"/>
        <rFont val="Calibri"/>
        <family val="2"/>
      </rPr>
      <t>row.</t>
    </r>
  </si>
  <si>
    <r>
      <rPr>
        <b/>
        <sz val="12"/>
        <rFont val="Calibri"/>
        <family val="2"/>
      </rPr>
      <t>Balance at:</t>
    </r>
  </si>
  <si>
    <r>
      <rPr>
        <b/>
        <sz val="10"/>
        <rFont val="Calibri"/>
        <family val="2"/>
      </rPr>
      <t>A</t>
    </r>
  </si>
  <si>
    <r>
      <rPr>
        <b/>
        <sz val="10"/>
        <rFont val="Calibri"/>
        <family val="2"/>
      </rPr>
      <t>B</t>
    </r>
  </si>
  <si>
    <r>
      <rPr>
        <b/>
        <sz val="10"/>
        <rFont val="Calibri"/>
        <family val="2"/>
      </rPr>
      <t>A. FIXED ASSETS</t>
    </r>
  </si>
  <si>
    <r>
      <rPr>
        <sz val="10"/>
        <rFont val="Calibri"/>
        <family val="2"/>
      </rPr>
      <t xml:space="preserve"> I. INTANGIBLE ASSETS (ct.201+203+205+206+2071+4094)</t>
    </r>
    <r>
      <rPr>
        <sz val="10"/>
        <rFont val="Calibri"/>
        <family val="2"/>
      </rPr>
      <t>+208-280-290 - 4904)</t>
    </r>
  </si>
  <si>
    <r>
      <rPr>
        <sz val="10"/>
        <rFont val="Calibri"/>
        <family val="2"/>
      </rPr>
      <t xml:space="preserve"> II. TANGIBLE ASSETS (ct.211+212+213+214+215+216+217+223+224)</t>
    </r>
    <r>
      <rPr>
        <sz val="10"/>
        <rFont val="Calibri"/>
        <family val="2"/>
      </rPr>
      <t>+227+231+235+4093-281-291-2931-2935 - 4903)</t>
    </r>
  </si>
  <si>
    <r>
      <rPr>
        <sz val="10"/>
        <rFont val="Calibri"/>
        <family val="2"/>
      </rPr>
      <t>III. FINANCIAL ASSETS (accounts 261+262+263+265+267)</t>
    </r>
    <r>
      <rPr>
        <sz val="10"/>
        <color rgb="FF0000FF"/>
        <rFont val="Calibri"/>
        <family val="2"/>
      </rPr>
      <t xml:space="preserve"> *</t>
    </r>
    <r>
      <rPr>
        <sz val="10"/>
        <rFont val="Calibri"/>
        <family val="2"/>
      </rPr>
      <t>- 296</t>
    </r>
    <r>
      <rPr>
        <sz val="10"/>
        <color rgb="FF0000FF"/>
        <rFont val="Calibri"/>
        <family val="2"/>
      </rPr>
      <t xml:space="preserve"> 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</si>
  <si>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FIXED ASSETS - TOTAL (</t>
    </r>
    <r>
      <rPr>
        <b/>
        <sz val="10"/>
        <rFont val="Calibri"/>
        <family val="2"/>
      </rPr>
      <t>row 01 + 02 + 03</t>
    </r>
    <r>
      <rPr>
        <sz val="10"/>
        <rFont val="Calibri"/>
        <family val="2"/>
      </rPr>
      <t>)</t>
    </r>
  </si>
  <si>
    <r>
      <rPr>
        <b/>
        <sz val="10"/>
        <rFont val="Calibri"/>
        <family val="2"/>
      </rPr>
      <t>B. CURRENT ASSETS</t>
    </r>
  </si>
  <si>
    <r>
      <rPr>
        <b/>
        <sz val="10"/>
        <rFont val="Calibri"/>
        <family val="2"/>
      </rPr>
      <t xml:space="preserve"> I. STOCKS</t>
    </r>
    <r>
      <rPr>
        <sz val="10"/>
        <rFont val="Calibri"/>
        <family val="2"/>
      </rPr>
      <t xml:space="preserve"> (ct.301+302+303+321+322+/-308+323+326+327+328+331+332</t>
    </r>
    <r>
      <rPr>
        <sz val="10"/>
        <rFont val="Calibri"/>
        <family val="2"/>
      </rPr>
      <t xml:space="preserve"> +341+345+346+347+/-348+351+354+356+357+358+361+/-368+371+/-378</t>
    </r>
    <r>
      <rPr>
        <sz val="10"/>
        <rFont val="Calibri"/>
        <family val="2"/>
      </rPr>
      <t>+381+/-388+4091- 391- 392-393-394-395-396-397-398 - from ct. 4428 - 4901)</t>
    </r>
  </si>
  <si>
    <r>
      <rPr>
        <b/>
        <sz val="10"/>
        <rFont val="Calibri"/>
        <family val="2"/>
      </rPr>
      <t xml:space="preserve"> II.RECORDS</t>
    </r>
    <r>
      <rPr>
        <sz val="10"/>
        <rFont val="Calibri"/>
        <family val="2"/>
      </rPr>
      <t>1. (ct.267)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-296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+4092+411+413+418+425+4282+431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+436**+437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 xml:space="preserve"> +4382</t>
    </r>
    <r>
      <rPr>
        <sz val="10"/>
        <rFont val="Calibri"/>
        <family val="2"/>
      </rPr>
      <t>+441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+4424+from ct.4428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+444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+445+446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+447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+4482+451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+453</t>
    </r>
    <r>
      <rPr>
        <sz val="10"/>
        <color rgb="FF0000FF"/>
        <rFont val="Calibri"/>
        <family val="2"/>
      </rPr>
      <t xml:space="preserve"> **</t>
    </r>
    <r>
      <rPr>
        <sz val="10"/>
        <rFont val="Calibri"/>
        <family val="2"/>
      </rPr>
      <t>+456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+4582+461+4662+473</t>
    </r>
    <r>
      <rPr>
        <sz val="10"/>
        <color rgb="FF0000FF"/>
        <rFont val="Calibri"/>
        <family val="2"/>
      </rPr>
      <t xml:space="preserve"> **</t>
    </r>
    <r>
      <rPr>
        <sz val="10"/>
        <rFont val="Calibri"/>
        <family val="2"/>
      </rPr>
      <t>- 491 - 495 - 496 - 4902 +5187)</t>
    </r>
  </si>
  <si>
    <r>
      <rPr>
        <sz val="8"/>
        <color rgb="FFFF0000"/>
        <rFont val="Calibri"/>
        <family val="2"/>
      </rPr>
      <t>06a (301)</t>
    </r>
  </si>
  <si>
    <r>
      <rPr>
        <sz val="10"/>
        <rFont val="Calibri"/>
        <family val="2"/>
      </rPr>
      <t>2. Receivables representing dividends distributed during the financial year (account 463)</t>
    </r>
  </si>
  <si>
    <r>
      <rPr>
        <sz val="8"/>
        <color rgb="FFFF0000"/>
        <rFont val="Calibri"/>
        <family val="2"/>
      </rPr>
      <t>06b (302)</t>
    </r>
  </si>
  <si>
    <r>
      <rPr>
        <sz val="10"/>
        <rFont val="Calibri"/>
        <family val="2"/>
      </rPr>
      <t>TOTAL (row 06a+06b)</t>
    </r>
  </si>
  <si>
    <r>
      <rPr>
        <sz val="10"/>
        <rFont val="Calibri"/>
        <family val="2"/>
      </rPr>
      <t xml:space="preserve"> III. SHORT-TERM INVESTMENTS</t>
    </r>
    <r>
      <rPr>
        <sz val="10"/>
        <rFont val="Calibri"/>
        <family val="2"/>
      </rPr>
      <t>(ct.501+505+506+507+ from ct.508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+5113+5114-591-595-596-598)</t>
    </r>
  </si>
  <si>
    <r>
      <rPr>
        <sz val="10"/>
        <rFont val="Calibri"/>
        <family val="2"/>
      </rPr>
      <t>IV. HOUSE AND BANK ACCOUNTS (from account 508)</t>
    </r>
    <r>
      <rPr>
        <sz val="10"/>
        <color rgb="FF0000FF"/>
        <rFont val="Calibri"/>
        <family val="2"/>
      </rPr>
      <t xml:space="preserve"> *</t>
    </r>
    <r>
      <rPr>
        <sz val="10"/>
        <rFont val="Calibri"/>
        <family val="2"/>
      </rPr>
      <t>+ct. 5112+512+531+532+541+542)</t>
    </r>
  </si>
  <si>
    <r>
      <rPr>
        <sz val="10"/>
        <rFont val="Calibri"/>
        <family val="2"/>
      </rPr>
      <t>CURRENT ASSETS - TOTAL (</t>
    </r>
    <r>
      <rPr>
        <b/>
        <sz val="10"/>
        <rFont val="Calibri"/>
        <family val="2"/>
      </rPr>
      <t>row 05 + 06 + 07 + 08</t>
    </r>
    <r>
      <rPr>
        <sz val="10"/>
        <rFont val="Calibri"/>
        <family val="2"/>
      </rPr>
      <t>)</t>
    </r>
  </si>
  <si>
    <r>
      <rPr>
        <b/>
        <sz val="10"/>
        <rFont val="Calibri"/>
        <family val="2"/>
      </rPr>
      <t>C. ADVANCED EXPENSES (account 471) (rows 11+12)</t>
    </r>
  </si>
  <si>
    <r>
      <rPr>
        <sz val="10"/>
        <rFont val="Calibri"/>
        <family val="2"/>
      </rPr>
      <t>Amounts to be resumed within a period of up to one year (account 471)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</si>
  <si>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Amounts to be resumed in a period longer than one year (account 471)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</si>
  <si>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b/>
        <sz val="10"/>
        <rFont val="Calibri"/>
        <family val="2"/>
      </rPr>
      <t xml:space="preserve"> D. DEBT: AMOUNTS TO BE PAID WITHIN A PERIOD OF UP TO ONE YEAR</t>
    </r>
    <r>
      <rPr>
        <sz val="10"/>
        <rFont val="Calibri"/>
        <family val="2"/>
      </rPr>
      <t xml:space="preserve"> (ct.161+162+166+167+168-169+269+401+403+404+405+408+419</t>
    </r>
    <r>
      <rPr>
        <sz val="10"/>
        <rFont val="Calibri"/>
        <family val="2"/>
      </rPr>
      <t>+421+423+424+426+427+4281+431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+437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+4381+441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 xml:space="preserve"> +4423</t>
    </r>
    <r>
      <rPr>
        <sz val="10"/>
        <rFont val="Calibri"/>
        <family val="2"/>
      </rPr>
      <t>+4428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+444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+ 447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+4481+451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+453</t>
    </r>
    <r>
      <rPr>
        <sz val="10"/>
        <color rgb="FF0000FF"/>
        <rFont val="Calibri"/>
        <family val="2"/>
      </rPr>
      <t xml:space="preserve"> ***</t>
    </r>
    <r>
      <rPr>
        <sz val="10"/>
        <rFont val="Calibri"/>
        <family val="2"/>
      </rPr>
      <t>+455+456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 xml:space="preserve"> +457</t>
    </r>
    <r>
      <rPr>
        <sz val="10"/>
        <rFont val="Calibri"/>
        <family val="2"/>
      </rPr>
      <t>+4581+462+4661+467+473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+509+5186+519)</t>
    </r>
  </si>
  <si>
    <r>
      <rPr>
        <b/>
        <sz val="10"/>
        <rFont val="Calibri"/>
        <family val="2"/>
      </rPr>
      <t>E. NET CURRENT ASSETS/NET CURRENT LIABILITIES (rows 09+11-13-20-23-26)</t>
    </r>
  </si>
  <si>
    <r>
      <rPr>
        <b/>
        <sz val="10"/>
        <rFont val="Calibri"/>
        <family val="2"/>
      </rPr>
      <t>F. TOTAL ASSETS MINUS CURRENT LIABILITIES (row 04 +12+14)</t>
    </r>
  </si>
  <si>
    <r>
      <rPr>
        <b/>
        <sz val="10"/>
        <rFont val="Calibri"/>
        <family val="2"/>
      </rPr>
      <t xml:space="preserve"> G. DEBT: AMOUNTS THAT MUST BE PAID IN A PERIOD LONGER THAN ONE YEAR</t>
    </r>
    <r>
      <rPr>
        <sz val="10"/>
        <rFont val="Calibri"/>
        <family val="2"/>
      </rPr>
      <t xml:space="preserve"> (ct.161+162+166+167+168-169+269+401+403+404+405+408+419</t>
    </r>
    <r>
      <rPr>
        <sz val="10"/>
        <rFont val="Calibri"/>
        <family val="2"/>
      </rPr>
      <t>+421+423+424+426+427+4281+431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+437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+4381+441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 xml:space="preserve"> +4423</t>
    </r>
    <r>
      <rPr>
        <sz val="10"/>
        <rFont val="Calibri"/>
        <family val="2"/>
      </rPr>
      <t>+4428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+444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+ 447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+4481+451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+453</t>
    </r>
    <r>
      <rPr>
        <sz val="10"/>
        <color rgb="FF0000FF"/>
        <rFont val="Calibri"/>
        <family val="2"/>
      </rPr>
      <t xml:space="preserve"> ***</t>
    </r>
    <r>
      <rPr>
        <sz val="10"/>
        <rFont val="Calibri"/>
        <family val="2"/>
      </rPr>
      <t>+455+456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 xml:space="preserve"> +4581</t>
    </r>
    <r>
      <rPr>
        <sz val="10"/>
        <rFont val="Calibri"/>
        <family val="2"/>
      </rPr>
      <t>+462+4661+467+473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+509+5186+519)</t>
    </r>
  </si>
  <si>
    <r>
      <rPr>
        <b/>
        <sz val="10"/>
        <rFont val="Calibri"/>
        <family val="2"/>
      </rPr>
      <t>H. PROVISIONS (account 151)</t>
    </r>
  </si>
  <si>
    <r>
      <rPr>
        <b/>
        <sz val="10"/>
        <rFont val="Calibri"/>
        <family val="2"/>
      </rPr>
      <t>I. ADVANCED INCOME (rows 19 + 22 + 25 + 28)</t>
    </r>
  </si>
  <si>
    <r>
      <rPr>
        <sz val="10"/>
        <rFont val="Calibri"/>
        <family val="2"/>
      </rPr>
      <t xml:space="preserve"> 1. Investment subsidies (account 475),</t>
    </r>
    <r>
      <rPr>
        <b/>
        <sz val="10"/>
        <rFont val="Calibri"/>
        <family val="2"/>
      </rPr>
      <t>(rows 20+21)</t>
    </r>
  </si>
  <si>
    <r>
      <rPr>
        <sz val="10"/>
        <rFont val="Calibri"/>
        <family val="2"/>
      </rPr>
      <t>Amounts to be resumed within a period of up to one year (from ct. 475)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</si>
  <si>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Amounts to be resumed in a period longer than one year (from ct. 475)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</si>
  <si>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2. Deferred income (account 472) (</t>
    </r>
    <r>
      <rPr>
        <b/>
        <sz val="10"/>
        <rFont val="Calibri"/>
        <family val="2"/>
      </rPr>
      <t>row 23+24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</si>
  <si>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Amounts to be resumed within a period of up to one year (from 472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</si>
  <si>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Amounts to be resumed in a period longer than one year (from 472)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</si>
  <si>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 xml:space="preserve"> 3. Advance income related to assets received by transfer from customers (acc. 478)</t>
    </r>
    <r>
      <rPr>
        <b/>
        <sz val="10"/>
        <rFont val="Calibri"/>
        <family val="2"/>
      </rPr>
      <t>(rows 26+27)</t>
    </r>
  </si>
  <si>
    <r>
      <rPr>
        <sz val="10"/>
        <rFont val="Calibri"/>
        <family val="2"/>
      </rPr>
      <t>Amounts to be resumed within a period of up to one year (from ct. 478)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</si>
  <si>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Amounts to be resumed in a period longer than one year (from ct. 478)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</si>
  <si>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Negative goodwill (account 2075)</t>
    </r>
  </si>
  <si>
    <r>
      <rPr>
        <b/>
        <sz val="10"/>
        <rFont val="Calibri"/>
        <family val="2"/>
      </rPr>
      <t>J. CAPITAL AND RESERVES</t>
    </r>
  </si>
  <si>
    <r>
      <rPr>
        <sz val="10"/>
        <rFont val="Calibri"/>
        <family val="2"/>
      </rPr>
      <t>I. CAPITAL (</t>
    </r>
    <r>
      <rPr>
        <b/>
        <sz val="10"/>
        <rFont val="Calibri"/>
        <family val="2"/>
      </rPr>
      <t>row 30+31+32+33+34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</si>
  <si>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1. Paid-up subscribed capital (account 1012)</t>
    </r>
  </si>
  <si>
    <r>
      <rPr>
        <sz val="10"/>
        <rFont val="Calibri"/>
        <family val="2"/>
      </rPr>
      <t>2. Unpaid subscribed capital (account 1011)</t>
    </r>
  </si>
  <si>
    <r>
      <rPr>
        <sz val="10"/>
        <rFont val="Calibri"/>
        <family val="2"/>
      </rPr>
      <t>3. The management's patrimony (ct. 1015)</t>
    </r>
  </si>
  <si>
    <r>
      <rPr>
        <sz val="10"/>
        <rFont val="Calibri"/>
        <family val="2"/>
      </rPr>
      <t>4. Assets of national research and development institutes (account 1018)</t>
    </r>
  </si>
  <si>
    <r>
      <rPr>
        <sz val="10"/>
        <rFont val="Arial"/>
        <family val="2"/>
      </rPr>
      <t xml:space="preserve"> 5. Other equity items</t>
    </r>
    <r>
      <rPr>
        <sz val="10"/>
        <rFont val="Calibri"/>
        <family val="2"/>
      </rPr>
      <t>(account 1031)</t>
    </r>
  </si>
  <si>
    <r>
      <rPr>
        <b/>
        <sz val="10"/>
        <rFont val="Calibri"/>
        <family val="2"/>
      </rPr>
      <t xml:space="preserve"> II. CAPITAL PREMIUMS</t>
    </r>
    <r>
      <rPr>
        <sz val="10"/>
        <rFont val="Calibri"/>
        <family val="2"/>
      </rPr>
      <t>(account 104)</t>
    </r>
  </si>
  <si>
    <r>
      <rPr>
        <b/>
        <sz val="10"/>
        <rFont val="Calibri"/>
        <family val="2"/>
      </rPr>
      <t xml:space="preserve"> III. REVALUATION RESERVES</t>
    </r>
    <r>
      <rPr>
        <sz val="10"/>
        <rFont val="Calibri"/>
        <family val="2"/>
      </rPr>
      <t>(account 105)</t>
    </r>
  </si>
  <si>
    <r>
      <rPr>
        <b/>
        <sz val="10"/>
        <rFont val="Calibri"/>
        <family val="2"/>
      </rPr>
      <t xml:space="preserve"> IV. RESERVES</t>
    </r>
    <r>
      <rPr>
        <sz val="10"/>
        <rFont val="Calibri"/>
        <family val="2"/>
      </rPr>
      <t>(count 106)</t>
    </r>
  </si>
  <si>
    <r>
      <rPr>
        <sz val="10"/>
        <rFont val="Calibri"/>
        <family val="2"/>
      </rPr>
      <t>Treasury shares (account 109)</t>
    </r>
  </si>
  <si>
    <r>
      <rPr>
        <sz val="10"/>
        <rFont val="Calibri"/>
        <family val="2"/>
      </rPr>
      <t>Gains related to equity instruments (acc. 141)</t>
    </r>
  </si>
  <si>
    <r>
      <rPr>
        <sz val="10"/>
        <rFont val="Calibri"/>
        <family val="2"/>
      </rPr>
      <t>Losses related to equity instruments (acc. 149)</t>
    </r>
  </si>
  <si>
    <r>
      <rPr>
        <b/>
        <sz val="10"/>
        <rFont val="Calibri"/>
        <family val="2"/>
      </rPr>
      <t xml:space="preserve"> V. PROFIT OR LOSS CARRIED AWAY BALANCE C</t>
    </r>
    <r>
      <rPr>
        <sz val="10"/>
        <rFont val="Calibri"/>
        <family val="2"/>
      </rPr>
      <t>(account 117)</t>
    </r>
  </si>
  <si>
    <r>
      <rPr>
        <b/>
        <sz val="10"/>
        <rFont val="Calibri"/>
        <family val="2"/>
      </rPr>
      <t xml:space="preserve"> BALANCE D</t>
    </r>
    <r>
      <rPr>
        <sz val="10"/>
        <rFont val="Calibri"/>
        <family val="2"/>
      </rPr>
      <t>(account 117)</t>
    </r>
  </si>
  <si>
    <r>
      <rPr>
        <b/>
        <sz val="10"/>
        <rFont val="Calibri"/>
        <family val="2"/>
      </rPr>
      <t>VI. PROFIT OR LOSS AT THE END OF THE REPORTING PERIOD</t>
    </r>
  </si>
  <si>
    <r>
      <rPr>
        <b/>
        <sz val="10"/>
        <rFont val="Calibri"/>
        <family val="2"/>
      </rPr>
      <t xml:space="preserve"> SALE C</t>
    </r>
    <r>
      <rPr>
        <sz val="10"/>
        <rFont val="Calibri"/>
        <family val="2"/>
      </rPr>
      <t>(account 121)</t>
    </r>
  </si>
  <si>
    <r>
      <rPr>
        <b/>
        <sz val="10"/>
        <rFont val="Calibri"/>
        <family val="2"/>
      </rPr>
      <t xml:space="preserve"> BALANCE D</t>
    </r>
    <r>
      <rPr>
        <sz val="10"/>
        <rFont val="Calibri"/>
        <family val="2"/>
      </rPr>
      <t>(account 121)</t>
    </r>
  </si>
  <si>
    <r>
      <rPr>
        <sz val="10"/>
        <rFont val="Calibri"/>
        <family val="2"/>
      </rPr>
      <t>Profit distribution (account 129)</t>
    </r>
  </si>
  <si>
    <r>
      <rPr>
        <b/>
        <sz val="10"/>
        <rFont val="Calibri"/>
        <family val="2"/>
      </rPr>
      <t xml:space="preserve"> EQUITY - TOTAL</t>
    </r>
    <r>
      <rPr>
        <b/>
        <sz val="10"/>
        <rFont val="Calibri"/>
        <family val="2"/>
      </rPr>
      <t>(rd. 29+35+36+37-38+39-40+41-42+43-44-45)</t>
    </r>
  </si>
  <si>
    <r>
      <rPr>
        <sz val="10"/>
        <rFont val="Calibri"/>
        <family val="2"/>
      </rPr>
      <t>Public heritage (ct. 1016)</t>
    </r>
  </si>
  <si>
    <r>
      <rPr>
        <sz val="10"/>
        <rFont val="Calibri"/>
        <family val="2"/>
      </rPr>
      <t xml:space="preserve"> Private patrimony (ct. 1017)</t>
    </r>
    <r>
      <rPr>
        <i/>
        <sz val="8"/>
        <color rgb="FF0000FF"/>
        <rFont val="Calibri"/>
        <family val="2"/>
      </rPr>
      <t>1)</t>
    </r>
  </si>
  <si>
    <r>
      <rPr>
        <b/>
        <sz val="10"/>
        <rFont val="Calibri"/>
        <family val="2"/>
      </rPr>
      <t>CAPITALS - TOTAL (rd. 46+47+48) (rd. 04+09+10-13-16-17-18)</t>
    </r>
  </si>
  <si>
    <r>
      <rPr>
        <sz val="14"/>
        <rFont val="Times New Roman"/>
        <family val="1"/>
      </rPr>
      <t xml:space="preserve"> F20</t>
    </r>
    <r>
      <rPr>
        <b/>
        <sz val="16"/>
        <rFont val="Times New Roman"/>
        <family val="1"/>
      </rPr>
      <t xml:space="preserve"> PROFIT AND LOSS ACCOUNT</t>
    </r>
    <r>
      <rPr>
        <sz val="14"/>
        <rFont val="Calibri"/>
        <family val="2"/>
      </rPr>
      <t xml:space="preserve"> on 31.03.2026</t>
    </r>
    <r>
      <rPr>
        <vertAlign val="superscript"/>
        <sz val="14"/>
        <rFont val="Calibri"/>
        <family val="2"/>
      </rPr>
      <t xml:space="preserve"> Code 20</t>
    </r>
    <r>
      <rPr>
        <sz val="12"/>
        <rFont val="Times New Roman"/>
        <family val="1"/>
      </rPr>
      <t>- lions -</t>
    </r>
  </si>
  <si>
    <r>
      <rPr>
        <b/>
        <sz val="12"/>
        <rFont val="Calibri"/>
        <family val="2"/>
      </rPr>
      <t xml:space="preserve"> Name of indicators</t>
    </r>
    <r>
      <rPr>
        <sz val="8"/>
        <color rgb="FF808080"/>
        <rFont val="Calibri"/>
        <family val="2"/>
      </rPr>
      <t xml:space="preserve"> (the calculation formulas refer to</t>
    </r>
    <r>
      <rPr>
        <b/>
        <sz val="8"/>
        <color rgb="FF808080"/>
        <rFont val="Calibri"/>
        <family val="2"/>
      </rPr>
      <t xml:space="preserve"> Row no.</t>
    </r>
    <r>
      <rPr>
        <sz val="8"/>
        <color rgb="FF808080"/>
        <rFont val="Calibri"/>
        <family val="2"/>
      </rPr>
      <t>from column B)</t>
    </r>
  </si>
  <si>
    <r>
      <rPr>
        <b/>
        <sz val="7"/>
        <color rgb="FF0000FF"/>
        <rFont val="Calibri"/>
        <family val="2"/>
      </rPr>
      <t xml:space="preserve"> Row No. OMF</t>
    </r>
    <r>
      <rPr>
        <b/>
        <sz val="7"/>
        <color rgb="FF0000FF"/>
        <rFont val="Calibri"/>
        <family val="2"/>
      </rPr>
      <t>no.1194/2025</t>
    </r>
  </si>
  <si>
    <r>
      <rPr>
        <b/>
        <sz val="12"/>
        <rFont val="Calibri"/>
        <family val="2"/>
      </rPr>
      <t>Reporting period</t>
    </r>
  </si>
  <si>
    <t>01.01.2025- 31.03.2025</t>
  </si>
  <si>
    <t>01.01.2026- 31.03.2026</t>
  </si>
  <si>
    <r>
      <rPr>
        <sz val="10"/>
        <rFont val="Calibri"/>
        <family val="2"/>
      </rPr>
      <t>1. Net turnover (</t>
    </r>
    <r>
      <rPr>
        <b/>
        <sz val="10"/>
        <rFont val="Calibri"/>
        <family val="2"/>
      </rPr>
      <t>row 02+03-04+06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</si>
  <si>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- of which, net turnover corresponding to the predominant activity actually carried out</t>
    </r>
  </si>
  <si>
    <r>
      <rPr>
        <sz val="8"/>
        <color rgb="FFFF0000"/>
        <rFont val="Calibri"/>
        <family val="2"/>
      </rPr>
      <t>01a (301)</t>
    </r>
  </si>
  <si>
    <r>
      <rPr>
        <strike/>
        <sz val="10"/>
        <color rgb="FFFF0000"/>
        <rFont val="Calibri"/>
        <family val="2"/>
      </rPr>
      <t xml:space="preserve"> of which, net turnover achieved from operations carried out</t>
    </r>
    <r>
      <rPr>
        <strike/>
        <sz val="10"/>
        <color rgb="FFFF0000"/>
        <rFont val="Calibri"/>
        <family val="2"/>
      </rPr>
      <t>on national territory</t>
    </r>
  </si>
  <si>
    <r>
      <rPr>
        <strike/>
        <sz val="8"/>
        <color rgb="FFFF0000"/>
        <rFont val="Calibri"/>
        <family val="2"/>
      </rPr>
      <t>01b (318)</t>
    </r>
  </si>
  <si>
    <r>
      <rPr>
        <sz val="10"/>
        <rFont val="Calibri"/>
        <family val="2"/>
      </rPr>
      <t>Sold production (ct.701+702+703+704+705+706+708)</t>
    </r>
  </si>
  <si>
    <r>
      <rPr>
        <sz val="10"/>
        <rFont val="Calibri"/>
        <family val="2"/>
      </rPr>
      <t>Revenue from the sale of goods (account 707)</t>
    </r>
  </si>
  <si>
    <r>
      <rPr>
        <sz val="10"/>
        <rFont val="Calibri"/>
        <family val="2"/>
      </rPr>
      <t>Trade discounts granted (acc. 709)</t>
    </r>
  </si>
  <si>
    <r>
      <rPr>
        <strike/>
        <sz val="10"/>
        <color rgb="FF808080"/>
        <rFont val="Calibri"/>
        <family val="2"/>
      </rPr>
      <t>Interest income recorded by entities removed from the General Register and which still have ongoing leasing contracts (ct.766*)</t>
    </r>
  </si>
  <si>
    <r>
      <rPr>
        <sz val="10"/>
        <rFont val="Calibri"/>
        <family val="2"/>
      </rPr>
      <t>Revenue from operating subsidies related to net turnover (account 7411)</t>
    </r>
  </si>
  <si>
    <r>
      <rPr>
        <sz val="10"/>
        <rFont val="Calibri"/>
        <family val="2"/>
      </rPr>
      <t>2. Revenues related to the cost of production in progress (ct.711+712)</t>
    </r>
  </si>
  <si>
    <r>
      <rPr>
        <sz val="10"/>
        <rFont val="Calibri"/>
        <family val="2"/>
      </rPr>
      <t>Balance C</t>
    </r>
  </si>
  <si>
    <r>
      <rPr>
        <sz val="10"/>
        <rFont val="Calibri"/>
        <family val="2"/>
      </rPr>
      <t>Balance D</t>
    </r>
  </si>
  <si>
    <r>
      <rPr>
        <sz val="10"/>
        <rFont val="Calibri"/>
        <family val="2"/>
      </rPr>
      <t>3. Income from the production of intangible and tangible assets (ct.721+ 722)</t>
    </r>
  </si>
  <si>
    <r>
      <rPr>
        <sz val="10"/>
        <rFont val="Calibri"/>
        <family val="2"/>
      </rPr>
      <t>4. Income from the revaluation of tangible fixed assets (account 755)</t>
    </r>
  </si>
  <si>
    <r>
      <rPr>
        <sz val="10"/>
        <rFont val="Calibri"/>
        <family val="2"/>
      </rPr>
      <t>5. Income from the production of real estate investments (account 725)</t>
    </r>
  </si>
  <si>
    <r>
      <rPr>
        <sz val="10"/>
        <rFont val="Calibri"/>
        <family val="2"/>
      </rPr>
      <t xml:space="preserve"> 6. Revenue from operating subsidies</t>
    </r>
    <r>
      <rPr>
        <sz val="10"/>
        <rFont val="Calibri"/>
        <family val="2"/>
      </rPr>
      <t>(ct. 7412 + 7413 + 7414 + 7415 + 7416 + 7417 + 7419)</t>
    </r>
  </si>
  <si>
    <r>
      <rPr>
        <sz val="10"/>
        <rFont val="Calibri"/>
        <family val="2"/>
      </rPr>
      <t>7. Other operating income (accounts 751+758+7815)</t>
    </r>
  </si>
  <si>
    <r>
      <rPr>
        <sz val="10"/>
        <rFont val="Calibri"/>
        <family val="2"/>
      </rPr>
      <t>-</t>
    </r>
    <r>
      <rPr>
        <sz val="10"/>
        <color rgb="FF0000FF"/>
        <rFont val="Calibri"/>
        <family val="2"/>
      </rPr>
      <t>from which</t>
    </r>
    <r>
      <rPr>
        <sz val="10"/>
        <rFont val="Calibri"/>
        <family val="2"/>
      </rPr>
      <t>, income from investment subsidies (ct.7584)</t>
    </r>
  </si>
  <si>
    <r>
      <rPr>
        <sz val="10"/>
        <rFont val="Calibri"/>
        <family val="2"/>
      </rPr>
      <t>-</t>
    </r>
    <r>
      <rPr>
        <sz val="10"/>
        <color rgb="FF0000FF"/>
        <rFont val="Calibri"/>
        <family val="2"/>
      </rPr>
      <t>from which</t>
    </r>
    <r>
      <rPr>
        <sz val="10"/>
        <rFont val="Calibri"/>
        <family val="2"/>
      </rPr>
      <t>, income from negative goodwill (account 7815)</t>
    </r>
  </si>
  <si>
    <r>
      <rPr>
        <b/>
        <sz val="10"/>
        <rFont val="Calibri"/>
        <family val="2"/>
      </rPr>
      <t>OPERATING INCOME – TOTAL (rows 01+07-08+09+10+11+12+13)</t>
    </r>
  </si>
  <si>
    <r>
      <rPr>
        <sz val="10"/>
        <rFont val="Calibri"/>
        <family val="2"/>
      </rPr>
      <t>8. a) Expenses on raw materials and consumables (ct.601+602)</t>
    </r>
  </si>
  <si>
    <r>
      <rPr>
        <sz val="10"/>
        <rFont val="Calibri"/>
        <family val="2"/>
      </rPr>
      <t>Other material expenses (ct.603+604+606+608)</t>
    </r>
  </si>
  <si>
    <r>
      <rPr>
        <sz val="10"/>
        <rFont val="Calibri"/>
        <family val="2"/>
      </rPr>
      <t xml:space="preserve"> b) Expenses regarding utilities (account 605),</t>
    </r>
    <r>
      <rPr>
        <sz val="10"/>
        <color rgb="FF0000FF"/>
        <rFont val="Calibri"/>
        <family val="2"/>
      </rPr>
      <t>of which:</t>
    </r>
  </si>
  <si>
    <r>
      <rPr>
        <sz val="10"/>
        <rFont val="Calibri"/>
        <family val="2"/>
      </rPr>
      <t>- expenses related to energy consumption (account 6051)</t>
    </r>
  </si>
  <si>
    <r>
      <rPr>
        <sz val="8"/>
        <color rgb="FFFF0000"/>
        <rFont val="Calibri"/>
        <family val="2"/>
      </rPr>
      <t>19a (302)</t>
    </r>
  </si>
  <si>
    <t>expenses related to water consumption (account 6052)</t>
  </si>
  <si>
    <r>
      <rPr>
        <sz val="10"/>
        <rFont val="Calibri"/>
        <family val="2"/>
      </rPr>
      <t>- expenses related to natural gas consumption (account 6053)</t>
    </r>
  </si>
  <si>
    <r>
      <rPr>
        <sz val="8"/>
        <color rgb="FFFF0000"/>
        <rFont val="Calibri"/>
        <family val="2"/>
      </rPr>
      <t>19b (303)</t>
    </r>
  </si>
  <si>
    <r>
      <rPr>
        <sz val="10"/>
        <rFont val="Calibri"/>
        <family val="2"/>
      </rPr>
      <t>c) Expenses related to goods (ct.607)</t>
    </r>
  </si>
  <si>
    <r>
      <rPr>
        <sz val="10"/>
        <rFont val="Calibri"/>
        <family val="2"/>
      </rPr>
      <t>Trade discounts received (acc. 609)</t>
    </r>
  </si>
  <si>
    <r>
      <rPr>
        <b/>
        <sz val="10"/>
        <rFont val="Calibri"/>
        <family val="2"/>
      </rPr>
      <t>9. Personnel expenses (rows 23+24)</t>
    </r>
  </si>
  <si>
    <r>
      <rPr>
        <sz val="10"/>
        <rFont val="Calibri"/>
        <family val="2"/>
      </rPr>
      <t>a) Salaries and allowances (ct.641+642+643+644)</t>
    </r>
  </si>
  <si>
    <r>
      <rPr>
        <sz val="10"/>
        <rFont val="Calibri"/>
        <family val="2"/>
      </rPr>
      <t>b) Insurance and social protection expenses (ct.645+646)</t>
    </r>
  </si>
  <si>
    <r>
      <rPr>
        <sz val="10"/>
        <rFont val="Calibri"/>
        <family val="2"/>
      </rPr>
      <t>10.a) Value adjustments regarding tangible and intangible assets</t>
    </r>
    <r>
      <rPr>
        <sz val="10"/>
        <rFont val="Calibri"/>
        <family val="2"/>
      </rPr>
      <t>(</t>
    </r>
    <r>
      <rPr>
        <b/>
        <sz val="10"/>
        <rFont val="Calibri"/>
        <family val="2"/>
      </rPr>
      <t>row 25a + 26 - 27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</si>
  <si>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a.1) Operating expenses regarding depreciation of fixed assets (account 6811)</t>
    </r>
  </si>
  <si>
    <r>
      <rPr>
        <sz val="8"/>
        <color rgb="FFFF0000"/>
        <rFont val="Calibri"/>
        <family val="2"/>
      </rPr>
      <t>25a (306)</t>
    </r>
  </si>
  <si>
    <r>
      <rPr>
        <sz val="10"/>
        <rFont val="Calibri"/>
        <family val="2"/>
      </rPr>
      <t>a.2) Other expenses (account)</t>
    </r>
    <r>
      <rPr>
        <strike/>
        <sz val="10"/>
        <rFont val="Calibri"/>
        <family val="2"/>
      </rPr>
      <t>6811+6813+6817+ from ct.6818)</t>
    </r>
  </si>
  <si>
    <r>
      <rPr>
        <sz val="10"/>
        <rFont val="Calibri"/>
        <family val="2"/>
      </rPr>
      <t>a.3) Income (account 7813 + from account 7818)</t>
    </r>
  </si>
  <si>
    <r>
      <rPr>
        <sz val="10"/>
        <rFont val="Calibri"/>
        <family val="2"/>
      </rPr>
      <t>b) Value adjustments regarding current assets (r</t>
    </r>
    <r>
      <rPr>
        <b/>
        <sz val="10"/>
        <rFont val="Calibri"/>
        <family val="2"/>
      </rPr>
      <t>d. 29 - 30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</si>
  <si>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b.1) Expenses (ct.654+6814 + from ct.6818)</t>
    </r>
  </si>
  <si>
    <r>
      <rPr>
        <sz val="10"/>
        <rFont val="Calibri"/>
        <family val="2"/>
      </rPr>
      <t>b.2) Income (ct.754+7814 + from ct.7818)</t>
    </r>
  </si>
  <si>
    <r>
      <rPr>
        <sz val="10"/>
        <rFont val="Calibri"/>
        <family val="2"/>
      </rPr>
      <t xml:space="preserve"> 11. Other operating expenses</t>
    </r>
    <r>
      <rPr>
        <sz val="9"/>
        <rFont val="Calibri"/>
        <family val="2"/>
      </rPr>
      <t>(</t>
    </r>
    <r>
      <rPr>
        <b/>
        <sz val="9"/>
        <rFont val="Calibri"/>
        <family val="2"/>
      </rPr>
      <t>st. 32+33+33d+33f+33h+33j+34+35+36+37</t>
    </r>
    <r>
      <rPr>
        <sz val="9"/>
        <rFont val="Calibri"/>
        <family val="2"/>
      </rPr>
      <t>)</t>
    </r>
  </si>
  <si>
    <r>
      <rPr>
        <sz val="10"/>
        <rFont val="Calibri"/>
        <family val="2"/>
      </rPr>
      <t xml:space="preserve"> 11.1. Expenses related to external services</t>
    </r>
    <r>
      <rPr>
        <sz val="10"/>
        <rFont val="Calibri"/>
        <family val="2"/>
      </rPr>
      <t>(ct.611+ 613+614+615+621*+622+623+624+625+626+627+628)</t>
    </r>
  </si>
  <si>
    <r>
      <rPr>
        <sz val="10"/>
        <rFont val="Calibri"/>
        <family val="2"/>
      </rPr>
      <t xml:space="preserve"> 11.2. Expenses with royalties, management locations and rents (account 612),</t>
    </r>
    <r>
      <rPr>
        <sz val="10"/>
        <color rgb="FF0000FF"/>
        <rFont val="Calibri"/>
        <family val="2"/>
      </rPr>
      <t>of which:</t>
    </r>
  </si>
  <si>
    <r>
      <rPr>
        <sz val="10"/>
        <rFont val="Calibri"/>
        <family val="2"/>
      </rPr>
      <t>- royalty expenses (account 6121)</t>
    </r>
  </si>
  <si>
    <r>
      <rPr>
        <sz val="8"/>
        <color rgb="FFFF0000"/>
        <rFont val="Calibri"/>
        <family val="2"/>
      </rPr>
      <t>33a (307)</t>
    </r>
  </si>
  <si>
    <r>
      <rPr>
        <sz val="10"/>
        <rFont val="Calibri"/>
        <family val="2"/>
      </rPr>
      <t>- expenses with management locations (account 6122)</t>
    </r>
  </si>
  <si>
    <r>
      <rPr>
        <sz val="8"/>
        <color rgb="FFFF0000"/>
        <rFont val="Calibri"/>
        <family val="2"/>
      </rPr>
      <t>33b (308)</t>
    </r>
  </si>
  <si>
    <r>
      <rPr>
        <sz val="10"/>
        <rFont val="Calibri"/>
        <family val="2"/>
      </rPr>
      <t>- rent expenses (account 6123)</t>
    </r>
  </si>
  <si>
    <r>
      <rPr>
        <sz val="8"/>
        <color rgb="FFFF0000"/>
        <rFont val="Calibri"/>
        <family val="2"/>
      </rPr>
      <t>33c (309)</t>
    </r>
  </si>
  <si>
    <r>
      <rPr>
        <sz val="10"/>
        <rFont val="Calibri"/>
        <family val="2"/>
      </rPr>
      <t xml:space="preserve"> 11.3. Expenses related to intellectual property rights (account 616),</t>
    </r>
    <r>
      <rPr>
        <sz val="10"/>
        <color rgb="FF0000FF"/>
        <rFont val="Calibri"/>
        <family val="2"/>
      </rPr>
      <t>of which:</t>
    </r>
  </si>
  <si>
    <r>
      <rPr>
        <sz val="8"/>
        <color rgb="FFFF0000"/>
        <rFont val="Calibri"/>
        <family val="2"/>
      </rPr>
      <t>33d (310)</t>
    </r>
  </si>
  <si>
    <r>
      <rPr>
        <sz val="10"/>
        <rFont val="Calibri"/>
        <family val="2"/>
      </rPr>
      <t>- expenses in relation to affiliated entities</t>
    </r>
  </si>
  <si>
    <r>
      <rPr>
        <sz val="8"/>
        <color rgb="FFFF0000"/>
        <rFont val="Calibri"/>
        <family val="2"/>
      </rPr>
      <t>33e (311)</t>
    </r>
  </si>
  <si>
    <r>
      <rPr>
        <sz val="10"/>
        <rFont val="Calibri"/>
        <family val="2"/>
      </rPr>
      <t xml:space="preserve"> 11.4. Management expenses (account 617),</t>
    </r>
    <r>
      <rPr>
        <sz val="10"/>
        <color rgb="FF0000FF"/>
        <rFont val="Calibri"/>
        <family val="2"/>
      </rPr>
      <t>of which:</t>
    </r>
  </si>
  <si>
    <r>
      <rPr>
        <sz val="8"/>
        <color rgb="FFFF0000"/>
        <rFont val="Calibri"/>
        <family val="2"/>
      </rPr>
      <t>33f (312)</t>
    </r>
  </si>
  <si>
    <r>
      <rPr>
        <sz val="8"/>
        <color rgb="FFFF0000"/>
        <rFont val="Calibri"/>
        <family val="2"/>
      </rPr>
      <t>33g (313)</t>
    </r>
  </si>
  <si>
    <r>
      <rPr>
        <sz val="10"/>
        <rFont val="Calibri"/>
        <family val="2"/>
      </rPr>
      <t xml:space="preserve"> 11.5. Consulting expenses (account 618),</t>
    </r>
    <r>
      <rPr>
        <sz val="10"/>
        <color rgb="FF0000FF"/>
        <rFont val="Calibri"/>
        <family val="2"/>
      </rPr>
      <t>of which:</t>
    </r>
  </si>
  <si>
    <r>
      <rPr>
        <sz val="8"/>
        <color rgb="FFFF0000"/>
        <rFont val="Calibri"/>
        <family val="2"/>
      </rPr>
      <t>33h (314)</t>
    </r>
  </si>
  <si>
    <r>
      <rPr>
        <sz val="8"/>
        <color rgb="FFFF0000"/>
        <rFont val="Calibri"/>
        <family val="2"/>
      </rPr>
      <t>33i (315)</t>
    </r>
  </si>
  <si>
    <t>-</t>
  </si>
  <si>
    <r>
      <rPr>
        <sz val="10"/>
        <rFont val="Calibri"/>
        <family val="2"/>
      </rPr>
      <t>11.6. Expenses with other taxes, duties and similar payments; expenses representing transfers and contributions due based on special normative acts (accounts 635 + 6586*)</t>
    </r>
  </si>
  <si>
    <r>
      <rPr>
        <sz val="8"/>
        <color rgb="FFFF0000"/>
        <rFont val="Calibri"/>
        <family val="2"/>
      </rPr>
      <t>33j (316)</t>
    </r>
  </si>
  <si>
    <r>
      <rPr>
        <sz val="10"/>
        <rFont val="Calibri"/>
        <family val="2"/>
      </rPr>
      <t>11.7. Environmental protection expenses (account 652)</t>
    </r>
  </si>
  <si>
    <r>
      <rPr>
        <sz val="10"/>
        <rFont val="Calibri"/>
        <family val="2"/>
      </rPr>
      <t>11.8. Expenses from the revaluation of tangible fixed assets (account 655)</t>
    </r>
  </si>
  <si>
    <r>
      <rPr>
        <sz val="10"/>
        <rFont val="Calibri"/>
        <family val="2"/>
      </rPr>
      <t>11.9. Expenses related to disasters and other similar events (account 6587)</t>
    </r>
  </si>
  <si>
    <r>
      <rPr>
        <sz val="10"/>
        <rFont val="Calibri"/>
        <family val="2"/>
      </rPr>
      <t>11.10. Other expenses (ct.651+ 6581+ 6582 + 6583 + 6584 + 6588)</t>
    </r>
  </si>
  <si>
    <r>
      <rPr>
        <strike/>
        <sz val="10"/>
        <color rgb="FF808080"/>
        <rFont val="Calibri"/>
        <family val="2"/>
      </rPr>
      <t>Expenses with refinancing interest recorded by entities removed from the General Register and which still have ongoing leasing contracts (ct.666*)</t>
    </r>
  </si>
  <si>
    <r>
      <rPr>
        <sz val="10"/>
        <rFont val="Calibri"/>
        <family val="2"/>
      </rPr>
      <t>12. Adjustments to provisions (</t>
    </r>
    <r>
      <rPr>
        <b/>
        <sz val="10"/>
        <rFont val="Calibri"/>
        <family val="2"/>
      </rPr>
      <t>rows 40 - 41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</si>
  <si>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- Expenses (ct.6812)</t>
    </r>
  </si>
  <si>
    <r>
      <rPr>
        <sz val="10"/>
        <rFont val="Calibri"/>
        <family val="2"/>
      </rPr>
      <t>- Income (account 7812)</t>
    </r>
  </si>
  <si>
    <r>
      <rPr>
        <b/>
        <sz val="10"/>
        <rFont val="Calibri"/>
        <family val="2"/>
      </rPr>
      <t xml:space="preserve"> OPERATING EXPENSES – TOTAL</t>
    </r>
    <r>
      <rPr>
        <b/>
        <sz val="10"/>
        <rFont val="Calibri"/>
        <family val="2"/>
      </rPr>
      <t>(rd. 17+18+19+20 - 21+22+25+28+31+ 39)</t>
    </r>
  </si>
  <si>
    <r>
      <rPr>
        <sz val="10"/>
        <rFont val="Calibri"/>
        <family val="2"/>
      </rPr>
      <t>OPERATING PROFIT OR LOSS:</t>
    </r>
  </si>
  <si>
    <r>
      <rPr>
        <sz val="10"/>
        <rFont val="Calibri"/>
        <family val="2"/>
      </rPr>
      <t>- Profit (</t>
    </r>
    <r>
      <rPr>
        <b/>
        <sz val="10"/>
        <rFont val="Calibri"/>
        <family val="2"/>
      </rPr>
      <t>rows 16 - 42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</si>
  <si>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- Loss (</t>
    </r>
    <r>
      <rPr>
        <b/>
        <sz val="10"/>
        <rFont val="Calibri"/>
        <family val="2"/>
      </rPr>
      <t>row 42 - 16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</si>
  <si>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13. Income from participation interests (accounts 7611+7612+7613)</t>
    </r>
  </si>
  <si>
    <r>
      <rPr>
        <sz val="10"/>
        <rFont val="Calibri"/>
        <family val="2"/>
      </rPr>
      <t xml:space="preserve"> -</t>
    </r>
    <r>
      <rPr>
        <sz val="10"/>
        <color rgb="FF0000FF"/>
        <rFont val="Calibri"/>
        <family val="2"/>
      </rPr>
      <t>from which</t>
    </r>
    <r>
      <rPr>
        <sz val="10"/>
        <rFont val="Calibri"/>
        <family val="2"/>
      </rPr>
      <t>, income obtained from affiliated entities</t>
    </r>
  </si>
  <si>
    <r>
      <rPr>
        <sz val="10"/>
        <rFont val="Calibri"/>
        <family val="2"/>
      </rPr>
      <t>14. Interest income (account 766)</t>
    </r>
  </si>
  <si>
    <r>
      <rPr>
        <sz val="10"/>
        <rFont val="Calibri"/>
        <family val="2"/>
      </rPr>
      <t>15. Revenue from operating subsidies for interest due (account 7418)</t>
    </r>
  </si>
  <si>
    <r>
      <rPr>
        <sz val="10"/>
        <rFont val="Calibri"/>
        <family val="2"/>
      </rPr>
      <t>16. Other financial income (ct.762+764+765+767+768+7615)</t>
    </r>
  </si>
  <si>
    <r>
      <rPr>
        <sz val="10"/>
        <rFont val="Calibri"/>
        <family val="2"/>
      </rPr>
      <t xml:space="preserve"> -</t>
    </r>
    <r>
      <rPr>
        <sz val="10"/>
        <color rgb="FF0000FF"/>
        <rFont val="Calibri"/>
        <family val="2"/>
      </rPr>
      <t>from which</t>
    </r>
    <r>
      <rPr>
        <sz val="10"/>
        <rFont val="Calibri"/>
        <family val="2"/>
      </rPr>
      <t>, income from other financial assets (account 7615)</t>
    </r>
  </si>
  <si>
    <r>
      <rPr>
        <b/>
        <sz val="10"/>
        <rFont val="Calibri"/>
        <family val="2"/>
      </rPr>
      <t>FINANCIAL INCOME – TOTAL (rows 45+47+49+50)</t>
    </r>
  </si>
  <si>
    <r>
      <rPr>
        <sz val="10"/>
        <rFont val="Calibri"/>
        <family val="2"/>
      </rPr>
      <t>17. Value adjustments regarding financial assets and financial investments held as current assets (r</t>
    </r>
    <r>
      <rPr>
        <b/>
        <sz val="10"/>
        <rFont val="Calibri"/>
        <family val="2"/>
      </rPr>
      <t>d. 54 - 55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</si>
  <si>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- Expenses (ct.686)</t>
    </r>
  </si>
  <si>
    <r>
      <rPr>
        <sz val="10"/>
        <rFont val="Calibri"/>
        <family val="2"/>
      </rPr>
      <t>- Income (account 786)</t>
    </r>
  </si>
  <si>
    <r>
      <rPr>
        <sz val="10"/>
        <rFont val="Calibri"/>
        <family val="2"/>
      </rPr>
      <t>18. Interest expenses (ct.666)</t>
    </r>
  </si>
  <si>
    <r>
      <rPr>
        <sz val="10"/>
        <rFont val="Calibri"/>
        <family val="2"/>
      </rPr>
      <t xml:space="preserve"> -</t>
    </r>
    <r>
      <rPr>
        <sz val="10"/>
        <color rgb="FF0000FF"/>
        <rFont val="Calibri"/>
        <family val="2"/>
      </rPr>
      <t>from which</t>
    </r>
    <r>
      <rPr>
        <sz val="10"/>
        <rFont val="Calibri"/>
        <family val="2"/>
      </rPr>
      <t>, expenses in relation to affiliated entities</t>
    </r>
  </si>
  <si>
    <r>
      <rPr>
        <sz val="10"/>
        <rFont val="Calibri"/>
        <family val="2"/>
      </rPr>
      <t>19. Other financial expenses (ct.663+664+665+667+668)</t>
    </r>
  </si>
  <si>
    <r>
      <rPr>
        <b/>
        <sz val="10"/>
        <rFont val="Calibri"/>
        <family val="2"/>
      </rPr>
      <t>FINANCIAL EXPENSES – TOTAL (rows 53+56+58)</t>
    </r>
  </si>
  <si>
    <r>
      <rPr>
        <b/>
        <sz val="10"/>
        <rFont val="Calibri"/>
        <family val="2"/>
      </rPr>
      <t>FINANCIAL PROFIT OR LOSS:</t>
    </r>
  </si>
  <si>
    <r>
      <rPr>
        <sz val="10"/>
        <rFont val="Calibri"/>
        <family val="2"/>
      </rPr>
      <t>- Profit (</t>
    </r>
    <r>
      <rPr>
        <b/>
        <sz val="10"/>
        <rFont val="Calibri"/>
        <family val="2"/>
      </rPr>
      <t>rows 52 - 59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</si>
  <si>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- Loss (</t>
    </r>
    <r>
      <rPr>
        <b/>
        <sz val="10"/>
        <rFont val="Calibri"/>
        <family val="2"/>
      </rPr>
      <t>rows 59 - 52</t>
    </r>
    <r>
      <rPr>
        <sz val="10"/>
        <rFont val="Calibri"/>
        <family val="2"/>
      </rPr>
      <t>)</t>
    </r>
  </si>
  <si>
    <r>
      <rPr>
        <b/>
        <sz val="10"/>
        <rFont val="Calibri"/>
        <family val="2"/>
      </rPr>
      <t>TOTAL REVENUE (row 16 + 52)</t>
    </r>
  </si>
  <si>
    <r>
      <rPr>
        <b/>
        <sz val="10"/>
        <rFont val="Calibri"/>
        <family val="2"/>
      </rPr>
      <t>TOTAL EXPENSES (rows 42 + 59)</t>
    </r>
  </si>
  <si>
    <r>
      <rPr>
        <b/>
        <sz val="10"/>
        <rFont val="Calibri"/>
        <family val="2"/>
      </rPr>
      <t>GROSS PROFIT OR LOSS:</t>
    </r>
  </si>
  <si>
    <r>
      <rPr>
        <sz val="10"/>
        <rFont val="Calibri"/>
        <family val="2"/>
      </rPr>
      <t>- Profit (</t>
    </r>
    <r>
      <rPr>
        <b/>
        <sz val="10"/>
        <rFont val="Calibri"/>
        <family val="2"/>
      </rPr>
      <t>rows 62 - 63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</si>
  <si>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- Loss (</t>
    </r>
    <r>
      <rPr>
        <b/>
        <sz val="10"/>
        <rFont val="Calibri"/>
        <family val="2"/>
      </rPr>
      <t>row 63 - 62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</si>
  <si>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20. Income tax (ct.691)</t>
    </r>
  </si>
  <si>
    <r>
      <rPr>
        <sz val="10"/>
        <color rgb="FFFF0000"/>
        <rFont val="Calibri"/>
        <family val="2"/>
      </rPr>
      <t>21. Expenses with profit tax, namely profit tax at the level of the minimum turnover tax, resulting from settlements within the tax group in the field of profit tax (account 694)</t>
    </r>
  </si>
  <si>
    <r>
      <rPr>
        <sz val="8"/>
        <color rgb="FFFF0000"/>
        <rFont val="Calibri"/>
        <family val="2"/>
      </rPr>
      <t>66a (304)</t>
    </r>
  </si>
  <si>
    <r>
      <rPr>
        <sz val="10"/>
        <color rgb="FFFF0000"/>
        <rFont val="Calibri"/>
        <family val="2"/>
      </rPr>
      <t>22. Revenues from profit tax, namely profit tax at the level of the minimum turnover tax, resulting from settlements within the tax group in the field of profit tax (account 794)</t>
    </r>
  </si>
  <si>
    <r>
      <rPr>
        <sz val="8"/>
        <color rgb="FFFF0000"/>
        <rFont val="Calibri"/>
        <family val="2"/>
      </rPr>
      <t>66b (305)</t>
    </r>
  </si>
  <si>
    <r>
      <rPr>
        <strike/>
        <sz val="10"/>
        <color rgb="FFFF0000"/>
        <rFont val="Calibri"/>
        <family val="2"/>
      </rPr>
      <t>Specific tax on certain activities (account 695)</t>
    </r>
  </si>
  <si>
    <r>
      <rPr>
        <sz val="10"/>
        <color rgb="FFFF0000"/>
        <rFont val="Calibri"/>
        <family val="2"/>
      </rPr>
      <t>23. Profit tax expenses at the level of the minimum turnover tax (account 697)</t>
    </r>
  </si>
  <si>
    <r>
      <rPr>
        <sz val="8"/>
        <color rgb="FFFF0000"/>
        <rFont val="Calibri"/>
        <family val="2"/>
      </rPr>
      <t>67a (317)</t>
    </r>
  </si>
  <si>
    <r>
      <rPr>
        <sz val="10"/>
        <color rgb="FFFF0000"/>
        <rFont val="Calibri"/>
        <family val="2"/>
      </rPr>
      <t xml:space="preserve"> 24.</t>
    </r>
    <r>
      <rPr>
        <sz val="10"/>
        <rFont val="Calibri"/>
        <family val="2"/>
      </rPr>
      <t>Other taxes not presented in the items above (ct.698)</t>
    </r>
  </si>
  <si>
    <r>
      <rPr>
        <b/>
        <sz val="10"/>
        <rFont val="Calibri"/>
        <family val="2"/>
      </rPr>
      <t>NET PROFIT OR LOSS FOR THE REPORTING PERIOD:</t>
    </r>
  </si>
  <si>
    <r>
      <rPr>
        <sz val="10"/>
        <rFont val="Calibri"/>
        <family val="2"/>
      </rPr>
      <t>- Profit (</t>
    </r>
    <r>
      <rPr>
        <b/>
        <sz val="10"/>
        <rFont val="Calibri"/>
        <family val="2"/>
      </rPr>
      <t xml:space="preserve"> st. 64 + 66b) - (65 + 66 + 66a</t>
    </r>
    <r>
      <rPr>
        <b/>
        <strike/>
        <sz val="10"/>
        <color rgb="FFFF0000"/>
        <rFont val="Calibri"/>
        <family val="2"/>
      </rPr>
      <t>+ 67</t>
    </r>
    <r>
      <rPr>
        <b/>
        <strike/>
        <sz val="10"/>
        <rFont val="Calibri"/>
        <family val="2"/>
      </rPr>
      <t>+ 67a + 68</t>
    </r>
    <r>
      <rPr>
        <strike/>
        <sz val="10"/>
        <rFont val="Calibri"/>
        <family val="2"/>
      </rPr>
      <t>)</t>
    </r>
  </si>
  <si>
    <r>
      <rPr>
        <sz val="10"/>
        <rFont val="Calibri"/>
        <family val="2"/>
      </rPr>
      <t>- Loss (</t>
    </r>
    <r>
      <rPr>
        <b/>
        <sz val="10"/>
        <rFont val="Calibri"/>
        <family val="2"/>
      </rPr>
      <t xml:space="preserve"> row 65 + 66 + 66a</t>
    </r>
    <r>
      <rPr>
        <b/>
        <strike/>
        <sz val="10"/>
        <color rgb="FFFF0000"/>
        <rFont val="Calibri"/>
        <family val="2"/>
      </rPr>
      <t>+ 67</t>
    </r>
    <r>
      <rPr>
        <b/>
        <strike/>
        <sz val="10"/>
        <rFont val="Calibri"/>
        <family val="2"/>
      </rPr>
      <t>+ 67a + 68) - (64 + 66b</t>
    </r>
    <r>
      <rPr>
        <strike/>
        <sz val="10"/>
        <rFont val="Calibri"/>
        <family val="2"/>
      </rPr>
      <t>)</t>
    </r>
  </si>
  <si>
    <t>31.03.2025</t>
  </si>
  <si>
    <r>
      <rPr>
        <sz val="14"/>
        <rFont val="Times New Roman"/>
        <family val="1"/>
      </rPr>
      <t xml:space="preserve"> F10</t>
    </r>
    <r>
      <rPr>
        <b/>
        <sz val="14"/>
        <rFont val="Times New Roman"/>
        <family val="1"/>
      </rPr>
      <t xml:space="preserve"> STATEMENT OF ASSETS, LIABILITIES AND EQUITY</t>
    </r>
    <r>
      <rPr>
        <vertAlign val="superscript"/>
        <sz val="14"/>
        <rFont val="Calibri"/>
        <family val="2"/>
      </rPr>
      <t xml:space="preserve"> Code 10</t>
    </r>
    <r>
      <rPr>
        <sz val="14"/>
        <rFont val="Calibri"/>
        <family val="2"/>
      </rPr>
      <t xml:space="preserve"> on 31.03.2026</t>
    </r>
    <r>
      <rPr>
        <sz val="12"/>
        <rFont val="Times New Roman"/>
        <family val="1"/>
      </rPr>
      <t>- lions -</t>
    </r>
  </si>
  <si>
    <r>
      <rPr>
        <b/>
        <sz val="12"/>
        <rFont val="Calibri"/>
        <family val="2"/>
      </rPr>
      <t>Element name</t>
    </r>
    <r>
      <rPr>
        <sz val="8"/>
        <color rgb="FF808080"/>
        <rFont val="Calibri"/>
        <family val="2"/>
      </rPr>
      <t xml:space="preserve"> (the calculation formulas refer to</t>
    </r>
    <r>
      <rPr>
        <b/>
        <sz val="8"/>
        <color rgb="FF808080"/>
        <rFont val="Calibri"/>
        <family val="2"/>
      </rPr>
      <t xml:space="preserve"> Row no.</t>
    </r>
    <r>
      <rPr>
        <sz val="8"/>
        <color rgb="FF808080"/>
        <rFont val="Calibri"/>
        <family val="2"/>
      </rPr>
      <t>from column B)</t>
    </r>
  </si>
  <si>
    <r>
      <rPr>
        <strike/>
        <sz val="10"/>
        <color rgb="FFFF0000"/>
        <rFont val="Calibri"/>
        <family val="2"/>
      </rPr>
      <t xml:space="preserve"> - of which, net turnover achieved from operations carried out</t>
    </r>
    <r>
      <rPr>
        <strike/>
        <sz val="10"/>
        <color rgb="FFFF0000"/>
        <rFont val="Calibri"/>
        <family val="2"/>
      </rPr>
      <t>on national territory</t>
    </r>
  </si>
  <si>
    <r>
      <rPr>
        <sz val="10"/>
        <rFont val="Calibri"/>
        <family val="2"/>
      </rPr>
      <t>-</t>
    </r>
    <r>
      <rPr>
        <sz val="10"/>
        <color rgb="FF0000FF"/>
        <rFont val="Calibri"/>
        <family val="2"/>
      </rPr>
      <t>from which</t>
    </r>
    <r>
      <rPr>
        <sz val="10"/>
        <rFont val="Calibri"/>
        <family val="2"/>
      </rPr>
      <t>income from negative goodwill (account 7815)</t>
    </r>
  </si>
  <si>
    <r>
      <rPr>
        <sz val="10"/>
        <rFont val="Calibri"/>
        <family val="2"/>
      </rPr>
      <t xml:space="preserve"> 10.a) Value adjustments regarding tangible and intangible assets</t>
    </r>
    <r>
      <rPr>
        <sz val="10"/>
        <rFont val="Calibri"/>
        <family val="2"/>
      </rPr>
      <t>(</t>
    </r>
    <r>
      <rPr>
        <b/>
        <sz val="10"/>
        <rFont val="Calibri"/>
        <family val="2"/>
      </rPr>
      <t>row 25a + 26 - 27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</si>
  <si>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11.4. Management expenses (account 617),</t>
    </r>
    <r>
      <rPr>
        <sz val="10"/>
        <color rgb="FF0000FF"/>
        <rFont val="Calibri"/>
        <family val="2"/>
      </rPr>
      <t>of which:</t>
    </r>
  </si>
  <si>
    <r>
      <rPr>
        <sz val="10"/>
        <rFont val="Calibri"/>
        <family val="2"/>
      </rPr>
      <t>Income (account 7812)</t>
    </r>
  </si>
  <si>
    <r>
      <rPr>
        <sz val="10"/>
        <rFont val="Calibri"/>
        <family val="2"/>
      </rPr>
      <t xml:space="preserve"> -</t>
    </r>
    <r>
      <rPr>
        <sz val="10"/>
        <color rgb="FF0000FF"/>
        <rFont val="Calibri"/>
        <family val="2"/>
      </rPr>
      <t>from which</t>
    </r>
    <r>
      <rPr>
        <sz val="10"/>
        <rFont val="Calibri"/>
        <family val="2"/>
      </rPr>
      <t>expenses in relation to affiliated entities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</si>
</sst>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\.mm\.yyyy;@"/>
    <numFmt numFmtId="165" formatCode="00"/>
    <numFmt numFmtId="166" formatCode="_(* #,##0_);_(* \(#,##0\);_(* &quot;-&quot;??_);_(@_)"/>
    <numFmt numFmtId="167" formatCode="00;[Red]00"/>
    <numFmt numFmtId="168" formatCode="0;[Red]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vertAlign val="superscript"/>
      <sz val="14"/>
      <name val="Calibri"/>
      <family val="2"/>
    </font>
    <font>
      <sz val="14"/>
      <name val="Calibri"/>
      <family val="2"/>
    </font>
    <font>
      <sz val="12"/>
      <name val="Times New Roman"/>
      <family val="1"/>
    </font>
    <font>
      <sz val="10"/>
      <color rgb="FF000000"/>
      <name val="Calibri"/>
      <family val="2"/>
    </font>
    <font>
      <b/>
      <sz val="12"/>
      <name val="Calibri"/>
      <family val="2"/>
    </font>
    <font>
      <sz val="8"/>
      <color rgb="FF808080"/>
      <name val="Calibri"/>
      <family val="2"/>
    </font>
    <font>
      <b/>
      <sz val="8"/>
      <color rgb="FF808080"/>
      <name val="Calibri"/>
      <family val="2"/>
    </font>
    <font>
      <b/>
      <sz val="7"/>
      <color rgb="FF0000FF"/>
      <name val="Calibri"/>
      <family val="2"/>
    </font>
    <font>
      <b/>
      <sz val="12"/>
      <color rgb="FF00000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i/>
      <sz val="8"/>
      <color rgb="FF0000FF"/>
      <name val="Calibri"/>
      <family val="2"/>
    </font>
    <font>
      <sz val="10"/>
      <color rgb="FF0000FF"/>
      <name val="Calibri"/>
      <family val="2"/>
    </font>
    <font>
      <sz val="8"/>
      <name val="Calibri"/>
      <family val="2"/>
    </font>
    <font>
      <sz val="8"/>
      <color rgb="FFFF000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</font>
    <font>
      <b/>
      <sz val="16"/>
      <name val="Times New Roman"/>
      <family val="1"/>
    </font>
    <font>
      <strike/>
      <sz val="10"/>
      <color rgb="FFFF0000"/>
      <name val="Calibri"/>
      <family val="2"/>
    </font>
    <font>
      <strike/>
      <sz val="8"/>
      <color rgb="FFFF0000"/>
      <name val="Calibri"/>
      <family val="2"/>
    </font>
    <font>
      <strike/>
      <sz val="10"/>
      <color rgb="FF808080"/>
      <name val="Calibri"/>
      <family val="2"/>
    </font>
    <font>
      <b/>
      <i/>
      <sz val="8"/>
      <color rgb="FF0000FF"/>
      <name val="Calibri"/>
      <family val="2"/>
    </font>
    <font>
      <strike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trike/>
      <sz val="10"/>
      <color rgb="FFFF0000"/>
      <name val="Calibri"/>
      <family val="2"/>
    </font>
    <font>
      <b/>
      <strike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rgb="FFCCFFFF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10" fillId="0" borderId="4" xfId="0" applyFont="1" applyBorder="1" applyAlignment="1">
      <alignment vertical="top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top"/>
    </xf>
    <xf numFmtId="0" fontId="11" fillId="0" borderId="6" xfId="0" applyFont="1" applyBorder="1" applyAlignment="1">
      <alignment horizontal="right" vertical="top"/>
    </xf>
    <xf numFmtId="0" fontId="11" fillId="0" borderId="7" xfId="0" applyFont="1" applyBorder="1" applyAlignment="1">
      <alignment horizontal="right" vertical="top"/>
    </xf>
    <xf numFmtId="0" fontId="10" fillId="0" borderId="8" xfId="0" applyFont="1" applyBorder="1" applyAlignment="1">
      <alignment vertical="top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vertical="top"/>
    </xf>
    <xf numFmtId="164" fontId="15" fillId="0" borderId="6" xfId="0" applyNumberFormat="1" applyFont="1" applyBorder="1" applyAlignment="1">
      <alignment horizontal="right" vertical="center" shrinkToFit="1"/>
    </xf>
    <xf numFmtId="164" fontId="15" fillId="0" borderId="10" xfId="0" applyNumberFormat="1" applyFont="1" applyBorder="1" applyAlignment="1">
      <alignment horizontal="right" vertical="center" shrinkToFit="1"/>
    </xf>
    <xf numFmtId="0" fontId="16" fillId="0" borderId="11" xfId="0" applyFont="1" applyBorder="1" applyAlignment="1">
      <alignment vertical="top"/>
    </xf>
    <xf numFmtId="0" fontId="0" fillId="0" borderId="6" xfId="0" applyBorder="1"/>
    <xf numFmtId="0" fontId="16" fillId="0" borderId="6" xfId="0" applyFont="1" applyBorder="1" applyAlignment="1">
      <alignment vertical="top"/>
    </xf>
    <xf numFmtId="1" fontId="17" fillId="0" borderId="6" xfId="0" applyNumberFormat="1" applyFont="1" applyBorder="1" applyAlignment="1">
      <alignment horizontal="right" vertical="top" shrinkToFit="1"/>
    </xf>
    <xf numFmtId="1" fontId="17" fillId="0" borderId="10" xfId="0" applyNumberFormat="1" applyFont="1" applyBorder="1" applyAlignment="1">
      <alignment horizontal="right" vertical="top" shrinkToFit="1"/>
    </xf>
    <xf numFmtId="0" fontId="0" fillId="0" borderId="6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vertical="top"/>
    </xf>
    <xf numFmtId="165" fontId="19" fillId="0" borderId="6" xfId="0" applyNumberFormat="1" applyFont="1" applyBorder="1" applyAlignment="1">
      <alignment vertical="top" shrinkToFit="1"/>
    </xf>
    <xf numFmtId="165" fontId="10" fillId="0" borderId="6" xfId="0" applyNumberFormat="1" applyFont="1" applyBorder="1" applyAlignment="1">
      <alignment vertical="top" shrinkToFit="1"/>
    </xf>
    <xf numFmtId="166" fontId="18" fillId="0" borderId="6" xfId="1" applyNumberFormat="1" applyFont="1" applyBorder="1" applyAlignment="1">
      <alignment horizontal="right" vertical="top"/>
    </xf>
    <xf numFmtId="166" fontId="18" fillId="0" borderId="10" xfId="1" applyNumberFormat="1" applyFont="1" applyBorder="1" applyAlignment="1">
      <alignment horizontal="right" vertical="top"/>
    </xf>
    <xf numFmtId="166" fontId="18" fillId="0" borderId="6" xfId="1" applyNumberFormat="1" applyFont="1" applyBorder="1" applyAlignment="1">
      <alignment horizontal="right" vertical="top" shrinkToFit="1"/>
    </xf>
    <xf numFmtId="166" fontId="18" fillId="0" borderId="12" xfId="1" applyNumberFormat="1" applyFont="1" applyBorder="1" applyAlignment="1">
      <alignment horizontal="right" vertical="top" shrinkToFit="1"/>
    </xf>
    <xf numFmtId="0" fontId="18" fillId="0" borderId="11" xfId="0" applyFont="1" applyBorder="1" applyAlignment="1">
      <alignment vertical="top"/>
    </xf>
    <xf numFmtId="166" fontId="18" fillId="0" borderId="13" xfId="1" applyNumberFormat="1" applyFont="1" applyBorder="1" applyAlignment="1">
      <alignment horizontal="right" vertical="top" shrinkToFit="1"/>
    </xf>
    <xf numFmtId="165" fontId="10" fillId="2" borderId="6" xfId="0" applyNumberFormat="1" applyFont="1" applyFill="1" applyBorder="1" applyAlignment="1">
      <alignment vertical="top" shrinkToFit="1"/>
    </xf>
    <xf numFmtId="166" fontId="16" fillId="0" borderId="6" xfId="1" applyNumberFormat="1" applyFont="1" applyBorder="1" applyAlignment="1">
      <alignment horizontal="right" vertical="top"/>
    </xf>
    <xf numFmtId="166" fontId="16" fillId="0" borderId="13" xfId="1" applyNumberFormat="1" applyFont="1" applyBorder="1" applyAlignment="1">
      <alignment horizontal="right" vertical="top"/>
    </xf>
    <xf numFmtId="166" fontId="2" fillId="0" borderId="6" xfId="1" applyNumberFormat="1" applyFont="1" applyBorder="1" applyAlignment="1">
      <alignment horizontal="right"/>
    </xf>
    <xf numFmtId="166" fontId="2" fillId="0" borderId="13" xfId="1" applyNumberFormat="1" applyFont="1" applyBorder="1" applyAlignment="1">
      <alignment horizontal="right"/>
    </xf>
    <xf numFmtId="165" fontId="19" fillId="0" borderId="6" xfId="0" applyNumberFormat="1" applyFont="1" applyBorder="1" applyAlignment="1">
      <alignment vertical="center" shrinkToFit="1"/>
    </xf>
    <xf numFmtId="165" fontId="10" fillId="0" borderId="6" xfId="0" applyNumberFormat="1" applyFont="1" applyBorder="1" applyAlignment="1">
      <alignment vertical="center" shrinkToFit="1"/>
    </xf>
    <xf numFmtId="166" fontId="18" fillId="0" borderId="6" xfId="1" applyNumberFormat="1" applyFont="1" applyBorder="1" applyAlignment="1">
      <alignment horizontal="right" vertical="center" shrinkToFit="1"/>
    </xf>
    <xf numFmtId="166" fontId="18" fillId="0" borderId="13" xfId="1" applyNumberFormat="1" applyFont="1" applyBorder="1" applyAlignment="1">
      <alignment horizontal="right" vertical="center"/>
    </xf>
    <xf numFmtId="0" fontId="21" fillId="0" borderId="6" xfId="0" applyFont="1" applyBorder="1" applyAlignment="1">
      <alignment vertical="top"/>
    </xf>
    <xf numFmtId="166" fontId="18" fillId="0" borderId="6" xfId="1" applyNumberFormat="1" applyFont="1" applyBorder="1" applyAlignment="1">
      <alignment horizontal="right" vertical="center"/>
    </xf>
    <xf numFmtId="166" fontId="18" fillId="0" borderId="13" xfId="1" applyNumberFormat="1" applyFont="1" applyBorder="1" applyAlignment="1">
      <alignment horizontal="right" vertical="top"/>
    </xf>
    <xf numFmtId="1" fontId="19" fillId="0" borderId="6" xfId="0" applyNumberFormat="1" applyFont="1" applyBorder="1" applyAlignment="1">
      <alignment vertical="top" shrinkToFit="1"/>
    </xf>
    <xf numFmtId="166" fontId="18" fillId="0" borderId="5" xfId="1" applyNumberFormat="1" applyFont="1" applyBorder="1" applyAlignment="1">
      <alignment horizontal="right" vertical="top" shrinkToFit="1"/>
    </xf>
    <xf numFmtId="166" fontId="16" fillId="0" borderId="14" xfId="1" applyNumberFormat="1" applyFont="1" applyBorder="1" applyAlignment="1">
      <alignment horizontal="right" vertical="top"/>
    </xf>
    <xf numFmtId="1" fontId="10" fillId="2" borderId="6" xfId="0" applyNumberFormat="1" applyFont="1" applyFill="1" applyBorder="1" applyAlignment="1">
      <alignment vertical="top" shrinkToFit="1"/>
    </xf>
    <xf numFmtId="166" fontId="16" fillId="0" borderId="9" xfId="1" applyNumberFormat="1" applyFont="1" applyBorder="1" applyAlignment="1">
      <alignment horizontal="right" vertical="top"/>
    </xf>
    <xf numFmtId="1" fontId="10" fillId="0" borderId="6" xfId="0" applyNumberFormat="1" applyFont="1" applyBorder="1" applyAlignment="1">
      <alignment vertical="top" shrinkToFit="1"/>
    </xf>
    <xf numFmtId="1" fontId="19" fillId="0" borderId="6" xfId="0" applyNumberFormat="1" applyFont="1" applyBorder="1" applyAlignment="1">
      <alignment vertical="center" shrinkToFit="1"/>
    </xf>
    <xf numFmtId="1" fontId="10" fillId="0" borderId="6" xfId="0" applyNumberFormat="1" applyFont="1" applyBorder="1" applyAlignment="1">
      <alignment vertical="center" shrinkToFit="1"/>
    </xf>
    <xf numFmtId="166" fontId="16" fillId="0" borderId="13" xfId="1" applyNumberFormat="1" applyFont="1" applyBorder="1" applyAlignment="1">
      <alignment horizontal="right" vertical="center"/>
    </xf>
    <xf numFmtId="166" fontId="0" fillId="0" borderId="0" xfId="0" applyNumberFormat="1"/>
    <xf numFmtId="166" fontId="16" fillId="0" borderId="6" xfId="1" applyNumberFormat="1" applyFont="1" applyBorder="1" applyAlignment="1">
      <alignment horizontal="right" vertical="top" shrinkToFit="1"/>
    </xf>
    <xf numFmtId="166" fontId="16" fillId="0" borderId="13" xfId="1" applyNumberFormat="1" applyFont="1" applyBorder="1" applyAlignment="1">
      <alignment horizontal="right" vertical="top" shrinkToFit="1"/>
    </xf>
    <xf numFmtId="166" fontId="23" fillId="0" borderId="6" xfId="1" applyNumberFormat="1" applyFont="1" applyBorder="1" applyAlignment="1">
      <alignment horizontal="right"/>
    </xf>
    <xf numFmtId="1" fontId="10" fillId="3" borderId="6" xfId="0" applyNumberFormat="1" applyFont="1" applyFill="1" applyBorder="1" applyAlignment="1">
      <alignment vertical="top" shrinkToFit="1"/>
    </xf>
    <xf numFmtId="166" fontId="25" fillId="0" borderId="6" xfId="1" applyNumberFormat="1" applyFont="1" applyBorder="1" applyAlignment="1">
      <alignment horizontal="right" vertical="top" shrinkToFit="1"/>
    </xf>
    <xf numFmtId="166" fontId="25" fillId="0" borderId="13" xfId="1" applyNumberFormat="1" applyFont="1" applyBorder="1" applyAlignment="1">
      <alignment horizontal="right" vertical="top" shrinkToFit="1"/>
    </xf>
    <xf numFmtId="0" fontId="16" fillId="0" borderId="15" xfId="0" applyFont="1" applyBorder="1" applyAlignment="1">
      <alignment horizontal="left" vertical="top"/>
    </xf>
    <xf numFmtId="1" fontId="19" fillId="0" borderId="16" xfId="0" applyNumberFormat="1" applyFont="1" applyBorder="1" applyAlignment="1">
      <alignment horizontal="center" vertical="top" shrinkToFit="1"/>
    </xf>
    <xf numFmtId="1" fontId="10" fillId="0" borderId="16" xfId="0" applyNumberFormat="1" applyFont="1" applyBorder="1" applyAlignment="1">
      <alignment horizontal="right" vertical="top" shrinkToFit="1"/>
    </xf>
    <xf numFmtId="0" fontId="18" fillId="0" borderId="16" xfId="0" applyFont="1" applyBorder="1" applyAlignment="1">
      <alignment horizontal="right" vertical="top"/>
    </xf>
    <xf numFmtId="0" fontId="18" fillId="0" borderId="13" xfId="0" applyFont="1" applyBorder="1" applyAlignment="1">
      <alignment horizontal="right"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0" fillId="0" borderId="8" xfId="0" applyBorder="1" applyAlignment="1">
      <alignment vertical="top"/>
    </xf>
    <xf numFmtId="0" fontId="16" fillId="0" borderId="6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6" fillId="0" borderId="11" xfId="0" applyFont="1" applyBorder="1" applyAlignment="1">
      <alignment horizontal="center" vertical="top"/>
    </xf>
    <xf numFmtId="1" fontId="15" fillId="0" borderId="6" xfId="0" applyNumberFormat="1" applyFont="1" applyBorder="1" applyAlignment="1">
      <alignment vertical="top" shrinkToFit="1"/>
    </xf>
    <xf numFmtId="1" fontId="15" fillId="0" borderId="10" xfId="0" applyNumberFormat="1" applyFont="1" applyBorder="1" applyAlignment="1">
      <alignment vertical="top" shrinkToFit="1"/>
    </xf>
    <xf numFmtId="0" fontId="0" fillId="0" borderId="11" xfId="0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0" fillId="0" borderId="6" xfId="0" applyBorder="1" applyAlignment="1">
      <alignment vertical="center"/>
    </xf>
    <xf numFmtId="166" fontId="23" fillId="0" borderId="6" xfId="1" applyNumberFormat="1" applyFont="1" applyBorder="1" applyAlignment="1">
      <alignment horizontal="right" vertical="center"/>
    </xf>
    <xf numFmtId="166" fontId="23" fillId="0" borderId="10" xfId="1" applyNumberFormat="1" applyFont="1" applyBorder="1" applyAlignment="1">
      <alignment horizontal="right" vertical="center"/>
    </xf>
    <xf numFmtId="166" fontId="18" fillId="0" borderId="10" xfId="1" applyNumberFormat="1" applyFont="1" applyBorder="1" applyAlignment="1">
      <alignment horizontal="right" vertical="top" shrinkToFit="1"/>
    </xf>
    <xf numFmtId="167" fontId="27" fillId="0" borderId="6" xfId="0" applyNumberFormat="1" applyFont="1" applyBorder="1" applyAlignment="1">
      <alignment vertical="top" shrinkToFit="1"/>
    </xf>
    <xf numFmtId="166" fontId="23" fillId="0" borderId="7" xfId="1" applyNumberFormat="1" applyFont="1" applyBorder="1" applyAlignment="1">
      <alignment horizontal="right"/>
    </xf>
    <xf numFmtId="165" fontId="10" fillId="3" borderId="6" xfId="0" applyNumberFormat="1" applyFont="1" applyFill="1" applyBorder="1" applyAlignment="1">
      <alignment vertical="top" shrinkToFit="1"/>
    </xf>
    <xf numFmtId="1" fontId="10" fillId="4" borderId="6" xfId="0" applyNumberFormat="1" applyFont="1" applyFill="1" applyBorder="1" applyAlignment="1">
      <alignment vertical="top" shrinkToFit="1"/>
    </xf>
    <xf numFmtId="0" fontId="16" fillId="0" borderId="11" xfId="0" applyFont="1" applyBorder="1" applyAlignment="1">
      <alignment horizontal="left" vertical="top"/>
    </xf>
    <xf numFmtId="166" fontId="16" fillId="0" borderId="17" xfId="1" applyNumberFormat="1" applyFont="1" applyBorder="1" applyAlignment="1">
      <alignment horizontal="right" vertical="top"/>
    </xf>
    <xf numFmtId="166" fontId="18" fillId="0" borderId="18" xfId="1" applyNumberFormat="1" applyFont="1" applyFill="1" applyBorder="1" applyAlignment="1">
      <alignment horizontal="right" vertical="top" shrinkToFit="1"/>
    </xf>
    <xf numFmtId="166" fontId="18" fillId="0" borderId="18" xfId="1" applyNumberFormat="1" applyFont="1" applyFill="1" applyBorder="1" applyAlignment="1">
      <alignment horizontal="right" vertical="top"/>
    </xf>
    <xf numFmtId="166" fontId="2" fillId="0" borderId="19" xfId="1" applyNumberFormat="1" applyFont="1" applyFill="1" applyBorder="1" applyAlignment="1">
      <alignment horizontal="right"/>
    </xf>
    <xf numFmtId="0" fontId="3" fillId="0" borderId="11" xfId="0" applyFont="1" applyBorder="1" applyAlignment="1">
      <alignment horizontal="left" vertical="top"/>
    </xf>
    <xf numFmtId="1" fontId="30" fillId="0" borderId="6" xfId="0" applyNumberFormat="1" applyFont="1" applyBorder="1" applyAlignment="1">
      <alignment vertical="top" shrinkToFit="1"/>
    </xf>
    <xf numFmtId="1" fontId="17" fillId="2" borderId="6" xfId="0" applyNumberFormat="1" applyFont="1" applyFill="1" applyBorder="1" applyAlignment="1">
      <alignment vertical="top" shrinkToFit="1"/>
    </xf>
    <xf numFmtId="166" fontId="16" fillId="0" borderId="13" xfId="1" applyNumberFormat="1" applyFont="1" applyFill="1" applyBorder="1" applyAlignment="1">
      <alignment horizontal="right" vertical="top"/>
    </xf>
    <xf numFmtId="166" fontId="18" fillId="0" borderId="20" xfId="1" applyNumberFormat="1" applyFont="1" applyFill="1" applyBorder="1" applyAlignment="1">
      <alignment horizontal="right" vertical="top"/>
    </xf>
    <xf numFmtId="166" fontId="16" fillId="0" borderId="18" xfId="1" applyNumberFormat="1" applyFont="1" applyFill="1" applyBorder="1" applyAlignment="1">
      <alignment horizontal="right" vertical="top" shrinkToFit="1"/>
    </xf>
    <xf numFmtId="166" fontId="25" fillId="0" borderId="18" xfId="1" applyNumberFormat="1" applyFont="1" applyFill="1" applyBorder="1" applyAlignment="1">
      <alignment horizontal="right" vertical="top" shrinkToFit="1"/>
    </xf>
    <xf numFmtId="166" fontId="25" fillId="0" borderId="21" xfId="1" applyNumberFormat="1" applyFont="1" applyFill="1" applyBorder="1" applyAlignment="1">
      <alignment horizontal="right" vertical="top" shrinkToFit="1"/>
    </xf>
    <xf numFmtId="166" fontId="18" fillId="0" borderId="22" xfId="1" applyNumberFormat="1" applyFont="1" applyFill="1" applyBorder="1" applyAlignment="1">
      <alignment horizontal="right" vertical="top"/>
    </xf>
    <xf numFmtId="166" fontId="18" fillId="0" borderId="10" xfId="1" applyNumberFormat="1" applyFont="1" applyFill="1" applyBorder="1" applyAlignment="1">
      <alignment horizontal="right" vertical="top" shrinkToFit="1"/>
    </xf>
    <xf numFmtId="0" fontId="21" fillId="4" borderId="6" xfId="0" applyFont="1" applyFill="1" applyBorder="1" applyAlignment="1">
      <alignment vertical="top"/>
    </xf>
    <xf numFmtId="166" fontId="18" fillId="0" borderId="10" xfId="1" applyNumberFormat="1" applyFont="1" applyFill="1" applyBorder="1" applyAlignment="1">
      <alignment horizontal="right" vertical="center" shrinkToFit="1"/>
    </xf>
    <xf numFmtId="168" fontId="27" fillId="0" borderId="6" xfId="0" applyNumberFormat="1" applyFont="1" applyBorder="1" applyAlignment="1">
      <alignment vertical="top" shrinkToFit="1"/>
    </xf>
    <xf numFmtId="166" fontId="23" fillId="0" borderId="10" xfId="1" applyNumberFormat="1" applyFont="1" applyFill="1" applyBorder="1" applyAlignment="1">
      <alignment horizontal="right" vertical="center"/>
    </xf>
    <xf numFmtId="166" fontId="18" fillId="0" borderId="12" xfId="1" applyNumberFormat="1" applyFont="1" applyFill="1" applyBorder="1" applyAlignment="1">
      <alignment horizontal="right" vertical="top" shrinkToFit="1"/>
    </xf>
    <xf numFmtId="166" fontId="2" fillId="0" borderId="6" xfId="1" applyNumberFormat="1" applyFont="1" applyBorder="1" applyAlignment="1">
      <alignment horizontal="right" vertical="center"/>
    </xf>
    <xf numFmtId="166" fontId="2" fillId="0" borderId="23" xfId="1" applyNumberFormat="1" applyFont="1" applyBorder="1" applyAlignment="1">
      <alignment horizontal="right" vertical="center"/>
    </xf>
    <xf numFmtId="166" fontId="18" fillId="0" borderId="22" xfId="1" applyNumberFormat="1" applyFont="1" applyBorder="1" applyAlignment="1">
      <alignment horizontal="right" vertical="top" shrinkToFit="1"/>
    </xf>
    <xf numFmtId="166" fontId="16" fillId="0" borderId="5" xfId="1" applyNumberFormat="1" applyFont="1" applyBorder="1" applyAlignment="1">
      <alignment horizontal="right" vertical="top" shrinkToFit="1"/>
    </xf>
    <xf numFmtId="166" fontId="2" fillId="0" borderId="13" xfId="1" applyNumberFormat="1" applyFont="1" applyBorder="1" applyAlignment="1">
      <alignment horizontal="right" vertical="center"/>
    </xf>
    <xf numFmtId="166" fontId="16" fillId="0" borderId="13" xfId="1" applyNumberFormat="1" applyFont="1" applyFill="1" applyBorder="1" applyAlignment="1">
      <alignment horizontal="right" vertical="top" shrinkToFit="1"/>
    </xf>
    <xf numFmtId="166" fontId="18" fillId="0" borderId="13" xfId="1" applyNumberFormat="1" applyFont="1" applyBorder="1" applyAlignment="1">
      <alignment horizontal="right" vertical="center" shrinkToFit="1"/>
    </xf>
    <xf numFmtId="166" fontId="23" fillId="0" borderId="13" xfId="1" applyNumberFormat="1" applyFont="1" applyBorder="1" applyAlignment="1">
      <alignment horizontal="right" vertical="center"/>
    </xf>
    <xf numFmtId="0" fontId="0" fillId="0" borderId="15" xfId="0" applyBorder="1" applyAlignment="1">
      <alignment horizontal="left" vertical="top"/>
    </xf>
    <xf numFmtId="1" fontId="19" fillId="0" borderId="24" xfId="0" applyNumberFormat="1" applyFont="1" applyBorder="1" applyAlignment="1">
      <alignment vertical="top" shrinkToFit="1"/>
    </xf>
    <xf numFmtId="1" fontId="10" fillId="2" borderId="24" xfId="0" applyNumberFormat="1" applyFont="1" applyFill="1" applyBorder="1" applyAlignment="1">
      <alignment vertical="top" shrinkToFit="1"/>
    </xf>
    <xf numFmtId="166" fontId="18" fillId="0" borderId="25" xfId="1" applyNumberFormat="1" applyFont="1" applyBorder="1" applyAlignment="1">
      <alignment horizontal="right" vertical="top" shrinkToFit="1"/>
    </xf>
    <xf numFmtId="166" fontId="18" fillId="0" borderId="26" xfId="1" applyNumberFormat="1" applyFont="1" applyBorder="1" applyAlignment="1">
      <alignment horizontal="right" vertical="top" shrinkToFit="1"/>
    </xf>
    <xf numFmtId="0" fontId="10" fillId="0" borderId="4" xfId="0" applyFont="1" applyBorder="1" applyAlignment="1">
      <alignment vertical="top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66" fontId="16" fillId="0" borderId="6" xfId="1" applyNumberFormat="1" applyFont="1" applyBorder="1" applyAlignment="1">
      <alignment horizontal="right" vertical="center"/>
    </xf>
    <xf numFmtId="166" fontId="18" fillId="0" borderId="0" xfId="1" applyNumberFormat="1" applyFont="1" applyBorder="1"/>
    <xf numFmtId="166" fontId="18" fillId="0" borderId="13" xfId="1" applyNumberFormat="1" applyFont="1" applyFill="1" applyBorder="1" applyAlignment="1">
      <alignment horizontal="right" vertical="top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42</xdr:row>
      <xdr:rowOff>288352</xdr:rowOff>
    </xdr:from>
    <xdr:ext cx="27305" cy="0"/>
    <xdr:sp macro="" textlink="">
      <xdr:nvSpPr>
        <xdr:cNvPr id="2" name="Shape 126">
          <a:extLst>
            <a:ext uri="{FF2B5EF4-FFF2-40B4-BE49-F238E27FC236}">
              <a16:creationId xmlns:a16="http://schemas.microsoft.com/office/drawing/2014/main" id="{A842E29F-17E5-8C46-8DE2-BAEE203252B2}"/>
            </a:ext>
          </a:extLst>
        </xdr:cNvPr>
        <xdr:cNvSpPr/>
      </xdr:nvSpPr>
      <xdr:spPr>
        <a:xfrm>
          <a:off x="3898900" y="8302052"/>
          <a:ext cx="27305" cy="0"/>
        </a:xfrm>
        <a:custGeom>
          <a:avLst/>
          <a:gdLst/>
          <a:ahLst/>
          <a:cxnLst/>
          <a:rect l="0" t="0" r="0" b="0"/>
          <a:pathLst>
            <a:path w="27305">
              <a:moveTo>
                <a:pt x="0" y="0"/>
              </a:moveTo>
              <a:lnTo>
                <a:pt x="26924" y="0"/>
              </a:lnTo>
            </a:path>
          </a:pathLst>
        </a:custGeom>
        <a:ln w="3810">
          <a:solidFill>
            <a:srgbClr val="FF0000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42</xdr:row>
      <xdr:rowOff>288352</xdr:rowOff>
    </xdr:from>
    <xdr:ext cx="27305" cy="0"/>
    <xdr:sp macro="" textlink="">
      <xdr:nvSpPr>
        <xdr:cNvPr id="2" name="Shape 126">
          <a:extLst>
            <a:ext uri="{FF2B5EF4-FFF2-40B4-BE49-F238E27FC236}">
              <a16:creationId xmlns:a16="http://schemas.microsoft.com/office/drawing/2014/main" id="{5A46EC3B-639E-4853-8BF2-9082A1002027}"/>
            </a:ext>
          </a:extLst>
        </xdr:cNvPr>
        <xdr:cNvSpPr/>
      </xdr:nvSpPr>
      <xdr:spPr>
        <a:xfrm>
          <a:off x="3133725" y="8422702"/>
          <a:ext cx="27305" cy="0"/>
        </a:xfrm>
        <a:custGeom>
          <a:avLst/>
          <a:gdLst/>
          <a:ahLst/>
          <a:cxnLst/>
          <a:rect l="0" t="0" r="0" b="0"/>
          <a:pathLst>
            <a:path w="27305">
              <a:moveTo>
                <a:pt x="0" y="0"/>
              </a:moveTo>
              <a:lnTo>
                <a:pt x="26924" y="0"/>
              </a:lnTo>
            </a:path>
          </a:pathLst>
        </a:custGeom>
        <a:ln w="3810">
          <a:solidFill>
            <a:srgbClr val="FF0000"/>
          </a:solidFill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10%20compilat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dreeapislariu/Desktop/Raport%20T1/Raportare%20trim%201/Situatii%20individuale%20Connections%20Consult_engleza.xlsx" TargetMode="External"/><Relationship Id="rId1" Type="http://schemas.openxmlformats.org/officeDocument/2006/relationships/externalLinkPath" Target="Situatii%20individuale%20Connections%20Consult_engle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0 compila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F10 individual CC"/>
      <sheetName val=" F20 individual CC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7D01E-D65E-3846-826E-ABF7569E895C}">
  <dimension ref="A1:G98"/>
  <sheetViews>
    <sheetView workbookViewId="0">
      <selection activeCell="G32" sqref="G32"/>
    </sheetView>
  </sheetViews>
  <sheetFormatPr baseColWidth="10" defaultColWidth="8.83203125" defaultRowHeight="15" x14ac:dyDescent="0.2"/>
  <cols>
    <col min="1" max="1" width="51.1640625" customWidth="1"/>
    <col min="4" max="5" width="21.83203125" customWidth="1"/>
    <col min="6" max="6" width="11.6640625" bestFit="1" customWidth="1"/>
    <col min="8" max="8" width="12.6640625" bestFit="1" customWidth="1"/>
  </cols>
  <sheetData>
    <row r="1" spans="1:5" ht="22" x14ac:dyDescent="0.2">
      <c r="A1" s="1" t="s">
        <v>64</v>
      </c>
      <c r="B1" s="64"/>
      <c r="C1" s="64"/>
      <c r="D1" s="64"/>
      <c r="E1" s="65"/>
    </row>
    <row r="2" spans="1:5" ht="16" x14ac:dyDescent="0.2">
      <c r="A2" s="66" t="s">
        <v>65</v>
      </c>
      <c r="B2" s="6" t="s">
        <v>66</v>
      </c>
      <c r="C2" s="7" t="s">
        <v>3</v>
      </c>
      <c r="D2" s="67" t="s">
        <v>67</v>
      </c>
      <c r="E2" s="68"/>
    </row>
    <row r="3" spans="1:5" x14ac:dyDescent="0.2">
      <c r="A3" s="69"/>
      <c r="B3" s="11"/>
      <c r="C3" s="12"/>
      <c r="D3" s="70" t="s">
        <v>68</v>
      </c>
      <c r="E3" s="71" t="s">
        <v>69</v>
      </c>
    </row>
    <row r="4" spans="1:5" ht="16" x14ac:dyDescent="0.2">
      <c r="A4" s="72" t="s">
        <v>5</v>
      </c>
      <c r="B4" s="16"/>
      <c r="C4" s="17" t="s">
        <v>6</v>
      </c>
      <c r="D4" s="73">
        <v>1</v>
      </c>
      <c r="E4" s="74">
        <v>2</v>
      </c>
    </row>
    <row r="5" spans="1:5" x14ac:dyDescent="0.2">
      <c r="A5" s="75" t="s">
        <v>70</v>
      </c>
      <c r="B5" s="23">
        <v>1</v>
      </c>
      <c r="C5" s="31">
        <v>1</v>
      </c>
      <c r="D5" s="26">
        <f>D8+D9-D10</f>
        <v>11830207</v>
      </c>
      <c r="E5" s="26">
        <f>E8+E9</f>
        <v>9768579.9000000004</v>
      </c>
    </row>
    <row r="6" spans="1:5" x14ac:dyDescent="0.2">
      <c r="A6" s="76" t="s">
        <v>71</v>
      </c>
      <c r="B6" s="23">
        <v>2</v>
      </c>
      <c r="C6" s="40" t="s">
        <v>72</v>
      </c>
      <c r="D6" s="25"/>
      <c r="E6" s="26">
        <f>E5</f>
        <v>9768579.9000000004</v>
      </c>
    </row>
    <row r="7" spans="1:5" x14ac:dyDescent="0.2">
      <c r="A7" s="75" t="s">
        <v>183</v>
      </c>
      <c r="B7" s="77"/>
      <c r="C7" s="40" t="s">
        <v>74</v>
      </c>
      <c r="D7" s="78"/>
      <c r="E7" s="79"/>
    </row>
    <row r="8" spans="1:5" x14ac:dyDescent="0.2">
      <c r="A8" s="76" t="s">
        <v>75</v>
      </c>
      <c r="B8" s="23">
        <v>3</v>
      </c>
      <c r="C8" s="24">
        <v>2</v>
      </c>
      <c r="D8" s="122">
        <v>10989785</v>
      </c>
      <c r="E8" s="26">
        <v>9200548.3499999996</v>
      </c>
    </row>
    <row r="9" spans="1:5" x14ac:dyDescent="0.2">
      <c r="A9" s="76" t="s">
        <v>76</v>
      </c>
      <c r="B9" s="23">
        <v>4</v>
      </c>
      <c r="C9" s="24">
        <v>3</v>
      </c>
      <c r="D9" s="27">
        <v>840422</v>
      </c>
      <c r="E9" s="26">
        <v>568031.55000000005</v>
      </c>
    </row>
    <row r="10" spans="1:5" x14ac:dyDescent="0.2">
      <c r="A10" s="76" t="s">
        <v>77</v>
      </c>
      <c r="B10" s="23">
        <v>5</v>
      </c>
      <c r="C10" s="24">
        <v>4</v>
      </c>
      <c r="D10" s="27">
        <v>0</v>
      </c>
      <c r="E10" s="80">
        <v>0</v>
      </c>
    </row>
    <row r="11" spans="1:5" x14ac:dyDescent="0.2">
      <c r="A11" s="76" t="s">
        <v>78</v>
      </c>
      <c r="B11" s="77"/>
      <c r="C11" s="81">
        <v>5</v>
      </c>
      <c r="D11" s="78"/>
      <c r="E11" s="79"/>
    </row>
    <row r="12" spans="1:5" x14ac:dyDescent="0.2">
      <c r="A12" s="76" t="s">
        <v>79</v>
      </c>
      <c r="B12" s="23">
        <v>6</v>
      </c>
      <c r="C12" s="24">
        <v>6</v>
      </c>
      <c r="D12" s="27">
        <v>0</v>
      </c>
      <c r="E12" s="80">
        <v>0</v>
      </c>
    </row>
    <row r="13" spans="1:5" x14ac:dyDescent="0.2">
      <c r="A13" s="76" t="s">
        <v>80</v>
      </c>
      <c r="B13" s="16"/>
      <c r="C13" s="16"/>
      <c r="D13" s="27"/>
      <c r="E13" s="82"/>
    </row>
    <row r="14" spans="1:5" x14ac:dyDescent="0.2">
      <c r="A14" s="76" t="s">
        <v>81</v>
      </c>
      <c r="B14" s="23">
        <v>7</v>
      </c>
      <c r="C14" s="83">
        <v>7</v>
      </c>
      <c r="D14" s="27">
        <v>0</v>
      </c>
      <c r="E14" s="80">
        <v>0</v>
      </c>
    </row>
    <row r="15" spans="1:5" x14ac:dyDescent="0.2">
      <c r="A15" s="76" t="s">
        <v>82</v>
      </c>
      <c r="B15" s="23">
        <v>8</v>
      </c>
      <c r="C15" s="83">
        <v>8</v>
      </c>
      <c r="D15" s="27">
        <v>0</v>
      </c>
      <c r="E15" s="80">
        <v>0</v>
      </c>
    </row>
    <row r="16" spans="1:5" x14ac:dyDescent="0.2">
      <c r="A16" s="76" t="s">
        <v>83</v>
      </c>
      <c r="B16" s="23">
        <v>9</v>
      </c>
      <c r="C16" s="24">
        <v>9</v>
      </c>
      <c r="D16" s="27">
        <v>0</v>
      </c>
      <c r="E16" s="80">
        <v>0</v>
      </c>
    </row>
    <row r="17" spans="1:5" x14ac:dyDescent="0.2">
      <c r="A17" s="76" t="s">
        <v>84</v>
      </c>
      <c r="B17" s="43">
        <v>10</v>
      </c>
      <c r="C17" s="48">
        <v>10</v>
      </c>
      <c r="D17" s="27">
        <v>0</v>
      </c>
      <c r="E17" s="80">
        <v>0</v>
      </c>
    </row>
    <row r="18" spans="1:5" x14ac:dyDescent="0.2">
      <c r="A18" s="76" t="s">
        <v>85</v>
      </c>
      <c r="B18" s="43">
        <v>11</v>
      </c>
      <c r="C18" s="48">
        <v>11</v>
      </c>
      <c r="D18" s="57">
        <v>0</v>
      </c>
      <c r="E18" s="80">
        <v>0</v>
      </c>
    </row>
    <row r="19" spans="1:5" x14ac:dyDescent="0.2">
      <c r="A19" s="75" t="s">
        <v>86</v>
      </c>
      <c r="B19" s="43">
        <v>12</v>
      </c>
      <c r="C19" s="48">
        <v>12</v>
      </c>
      <c r="D19" s="27">
        <v>0</v>
      </c>
      <c r="E19" s="80">
        <v>0</v>
      </c>
    </row>
    <row r="20" spans="1:5" x14ac:dyDescent="0.2">
      <c r="A20" s="76" t="s">
        <v>87</v>
      </c>
      <c r="B20" s="43">
        <v>13</v>
      </c>
      <c r="C20" s="84">
        <v>13</v>
      </c>
      <c r="D20" s="27">
        <v>37792</v>
      </c>
      <c r="E20" s="80">
        <v>1218.5999999999999</v>
      </c>
    </row>
    <row r="21" spans="1:5" x14ac:dyDescent="0.2">
      <c r="A21" s="76" t="s">
        <v>88</v>
      </c>
      <c r="B21" s="43">
        <v>14</v>
      </c>
      <c r="C21" s="48">
        <v>14</v>
      </c>
      <c r="D21" s="27">
        <v>-9949</v>
      </c>
      <c r="E21" s="80">
        <v>-679</v>
      </c>
    </row>
    <row r="22" spans="1:5" x14ac:dyDescent="0.2">
      <c r="A22" s="76" t="s">
        <v>184</v>
      </c>
      <c r="B22" s="43">
        <v>15</v>
      </c>
      <c r="C22" s="48">
        <v>15</v>
      </c>
      <c r="D22" s="57">
        <v>0</v>
      </c>
      <c r="E22" s="28">
        <v>0</v>
      </c>
    </row>
    <row r="23" spans="1:5" x14ac:dyDescent="0.2">
      <c r="A23" s="85" t="s">
        <v>90</v>
      </c>
      <c r="B23" s="43">
        <v>16</v>
      </c>
      <c r="C23" s="46">
        <v>16</v>
      </c>
      <c r="D23" s="32">
        <f>D5+D14-D15+D16+D17+D18+D19+D20+0.4</f>
        <v>11867999.4</v>
      </c>
      <c r="E23" s="86">
        <f>E5+E14-E15+E16+E17+E18+E19+E20</f>
        <v>9769798.5</v>
      </c>
    </row>
    <row r="24" spans="1:5" x14ac:dyDescent="0.2">
      <c r="A24" s="76" t="s">
        <v>91</v>
      </c>
      <c r="B24" s="43">
        <v>17</v>
      </c>
      <c r="C24" s="48">
        <v>17</v>
      </c>
      <c r="D24" s="27">
        <v>18437</v>
      </c>
      <c r="E24" s="87">
        <v>11720.49</v>
      </c>
    </row>
    <row r="25" spans="1:5" x14ac:dyDescent="0.2">
      <c r="A25" s="76" t="s">
        <v>92</v>
      </c>
      <c r="B25" s="43">
        <v>18</v>
      </c>
      <c r="C25" s="48">
        <v>18</v>
      </c>
      <c r="D25" s="27">
        <v>2881</v>
      </c>
      <c r="E25" s="87">
        <v>543.67999999999995</v>
      </c>
    </row>
    <row r="26" spans="1:5" x14ac:dyDescent="0.2">
      <c r="A26" s="76" t="s">
        <v>93</v>
      </c>
      <c r="B26" s="43">
        <v>19</v>
      </c>
      <c r="C26" s="84">
        <v>19</v>
      </c>
      <c r="D26" s="27">
        <v>39324</v>
      </c>
      <c r="E26" s="87">
        <v>45355.97</v>
      </c>
    </row>
    <row r="27" spans="1:5" x14ac:dyDescent="0.2">
      <c r="A27" s="76" t="s">
        <v>94</v>
      </c>
      <c r="B27" s="43">
        <v>20</v>
      </c>
      <c r="C27" s="40" t="s">
        <v>95</v>
      </c>
      <c r="D27" s="27">
        <v>26614</v>
      </c>
      <c r="E27" s="87">
        <v>32687</v>
      </c>
    </row>
    <row r="28" spans="1:5" x14ac:dyDescent="0.2">
      <c r="A28" s="76" t="s">
        <v>96</v>
      </c>
      <c r="B28" s="43"/>
      <c r="C28" s="40"/>
      <c r="D28" s="27">
        <v>558</v>
      </c>
      <c r="E28" s="87">
        <v>602</v>
      </c>
    </row>
    <row r="29" spans="1:5" x14ac:dyDescent="0.2">
      <c r="A29" s="76" t="s">
        <v>97</v>
      </c>
      <c r="B29" s="43">
        <v>21</v>
      </c>
      <c r="C29" s="40" t="s">
        <v>98</v>
      </c>
      <c r="D29" s="27">
        <v>12152</v>
      </c>
      <c r="E29" s="87">
        <v>12607</v>
      </c>
    </row>
    <row r="30" spans="1:5" x14ac:dyDescent="0.2">
      <c r="A30" s="76" t="s">
        <v>99</v>
      </c>
      <c r="B30" s="43">
        <v>22</v>
      </c>
      <c r="C30" s="48">
        <v>20</v>
      </c>
      <c r="D30" s="27">
        <v>819437</v>
      </c>
      <c r="E30" s="88">
        <v>759655.22</v>
      </c>
    </row>
    <row r="31" spans="1:5" x14ac:dyDescent="0.2">
      <c r="A31" s="76" t="s">
        <v>100</v>
      </c>
      <c r="B31" s="43">
        <v>23</v>
      </c>
      <c r="C31" s="48">
        <v>21</v>
      </c>
      <c r="D31" s="34"/>
      <c r="E31" s="89"/>
    </row>
    <row r="32" spans="1:5" x14ac:dyDescent="0.2">
      <c r="A32" s="90" t="s">
        <v>101</v>
      </c>
      <c r="B32" s="91">
        <v>24</v>
      </c>
      <c r="C32" s="92">
        <v>22</v>
      </c>
      <c r="D32" s="32">
        <f>D33+D34</f>
        <v>3404212</v>
      </c>
      <c r="E32" s="93">
        <f>E33+E34</f>
        <v>1033615</v>
      </c>
    </row>
    <row r="33" spans="1:5" x14ac:dyDescent="0.2">
      <c r="A33" s="76" t="s">
        <v>102</v>
      </c>
      <c r="B33" s="43">
        <v>25</v>
      </c>
      <c r="C33" s="48">
        <v>23</v>
      </c>
      <c r="D33" s="27">
        <v>3327791</v>
      </c>
      <c r="E33" s="94">
        <v>1005765</v>
      </c>
    </row>
    <row r="34" spans="1:5" x14ac:dyDescent="0.2">
      <c r="A34" s="76" t="s">
        <v>103</v>
      </c>
      <c r="B34" s="43">
        <v>26</v>
      </c>
      <c r="C34" s="48">
        <v>24</v>
      </c>
      <c r="D34" s="27">
        <v>76421</v>
      </c>
      <c r="E34" s="87">
        <v>27850</v>
      </c>
    </row>
    <row r="35" spans="1:5" x14ac:dyDescent="0.2">
      <c r="A35" s="75" t="s">
        <v>185</v>
      </c>
      <c r="B35" s="43">
        <v>27</v>
      </c>
      <c r="C35" s="46">
        <v>25</v>
      </c>
      <c r="D35" s="27">
        <f>D36+D37-D38</f>
        <v>90830</v>
      </c>
      <c r="E35" s="87">
        <f>E36+E37-E38</f>
        <v>91402.44</v>
      </c>
    </row>
    <row r="36" spans="1:5" x14ac:dyDescent="0.2">
      <c r="A36" s="76" t="s">
        <v>105</v>
      </c>
      <c r="B36" s="43">
        <v>28</v>
      </c>
      <c r="C36" s="40" t="s">
        <v>106</v>
      </c>
      <c r="D36" s="27">
        <v>90830</v>
      </c>
      <c r="E36" s="87">
        <v>91402.44</v>
      </c>
    </row>
    <row r="37" spans="1:5" x14ac:dyDescent="0.2">
      <c r="A37" s="76" t="s">
        <v>107</v>
      </c>
      <c r="B37" s="43">
        <v>29</v>
      </c>
      <c r="C37" s="48">
        <v>26</v>
      </c>
      <c r="D37" s="27">
        <v>0</v>
      </c>
      <c r="E37" s="96">
        <v>0</v>
      </c>
    </row>
    <row r="38" spans="1:5" x14ac:dyDescent="0.2">
      <c r="A38" s="76" t="s">
        <v>108</v>
      </c>
      <c r="B38" s="43">
        <v>30</v>
      </c>
      <c r="C38" s="48">
        <v>27</v>
      </c>
      <c r="D38" s="27">
        <v>0</v>
      </c>
      <c r="E38" s="96">
        <v>0</v>
      </c>
    </row>
    <row r="39" spans="1:5" x14ac:dyDescent="0.2">
      <c r="A39" s="75" t="s">
        <v>109</v>
      </c>
      <c r="B39" s="43">
        <v>31</v>
      </c>
      <c r="C39" s="46">
        <v>28</v>
      </c>
      <c r="D39" s="27"/>
      <c r="E39" s="87">
        <f>E40-E41</f>
        <v>0</v>
      </c>
    </row>
    <row r="40" spans="1:5" x14ac:dyDescent="0.2">
      <c r="A40" s="76" t="s">
        <v>110</v>
      </c>
      <c r="B40" s="43">
        <v>32</v>
      </c>
      <c r="C40" s="48">
        <v>29</v>
      </c>
      <c r="D40" s="78"/>
      <c r="E40" s="96">
        <v>0</v>
      </c>
    </row>
    <row r="41" spans="1:5" x14ac:dyDescent="0.2">
      <c r="A41" s="76" t="s">
        <v>111</v>
      </c>
      <c r="B41" s="43">
        <v>33</v>
      </c>
      <c r="C41" s="48">
        <v>30</v>
      </c>
      <c r="D41" s="27"/>
      <c r="E41" s="97">
        <v>0</v>
      </c>
    </row>
    <row r="42" spans="1:5" x14ac:dyDescent="0.2">
      <c r="A42" s="75" t="s">
        <v>112</v>
      </c>
      <c r="B42" s="43">
        <v>34</v>
      </c>
      <c r="C42" s="46">
        <v>31</v>
      </c>
      <c r="D42" s="93">
        <f>D43+D44+D48+D50+D52+D54+D55+D56+D57+D58+1</f>
        <v>4266659</v>
      </c>
      <c r="E42" s="93">
        <f>E43+E44+E48+E50+E52+E54+E55+E56+E57+E58+1</f>
        <v>6748531.3599999994</v>
      </c>
    </row>
    <row r="43" spans="1:5" x14ac:dyDescent="0.2">
      <c r="A43" s="75" t="s">
        <v>113</v>
      </c>
      <c r="B43" s="49">
        <v>35</v>
      </c>
      <c r="C43" s="48">
        <v>32</v>
      </c>
      <c r="D43" s="27">
        <f>4179148-315014</f>
        <v>3864134</v>
      </c>
      <c r="E43" s="98">
        <v>6325195.9500000002</v>
      </c>
    </row>
    <row r="44" spans="1:5" x14ac:dyDescent="0.2">
      <c r="A44" s="76" t="s">
        <v>114</v>
      </c>
      <c r="B44" s="43">
        <v>36</v>
      </c>
      <c r="C44" s="84">
        <v>33</v>
      </c>
      <c r="D44" s="98">
        <f>D45+D46+D47</f>
        <v>295267</v>
      </c>
      <c r="E44" s="98">
        <f>E45+E46+E47</f>
        <v>328284</v>
      </c>
    </row>
    <row r="45" spans="1:5" x14ac:dyDescent="0.2">
      <c r="A45" s="76" t="s">
        <v>115</v>
      </c>
      <c r="B45" s="43">
        <v>37</v>
      </c>
      <c r="C45" s="40" t="s">
        <v>116</v>
      </c>
      <c r="D45" s="27"/>
      <c r="E45" s="99">
        <v>0</v>
      </c>
    </row>
    <row r="46" spans="1:5" x14ac:dyDescent="0.2">
      <c r="A46" s="76" t="s">
        <v>117</v>
      </c>
      <c r="B46" s="43">
        <v>38</v>
      </c>
      <c r="C46" s="40" t="s">
        <v>118</v>
      </c>
      <c r="D46" s="27">
        <v>0</v>
      </c>
      <c r="E46" s="99">
        <v>0</v>
      </c>
    </row>
    <row r="47" spans="1:5" x14ac:dyDescent="0.2">
      <c r="A47" s="76" t="s">
        <v>119</v>
      </c>
      <c r="B47" s="43">
        <v>39</v>
      </c>
      <c r="C47" s="40" t="s">
        <v>120</v>
      </c>
      <c r="D47" s="27">
        <v>295267</v>
      </c>
      <c r="E47" s="99">
        <v>328284</v>
      </c>
    </row>
    <row r="48" spans="1:5" x14ac:dyDescent="0.2">
      <c r="A48" s="76" t="s">
        <v>121</v>
      </c>
      <c r="B48" s="43">
        <v>40</v>
      </c>
      <c r="C48" s="100" t="s">
        <v>122</v>
      </c>
      <c r="D48" s="27">
        <v>0</v>
      </c>
      <c r="E48" s="99">
        <v>0</v>
      </c>
    </row>
    <row r="49" spans="1:7" x14ac:dyDescent="0.2">
      <c r="A49" s="76" t="s">
        <v>123</v>
      </c>
      <c r="B49" s="43">
        <v>41</v>
      </c>
      <c r="C49" s="40" t="s">
        <v>124</v>
      </c>
      <c r="D49" s="27">
        <v>0</v>
      </c>
      <c r="E49" s="99">
        <v>0</v>
      </c>
    </row>
    <row r="50" spans="1:7" x14ac:dyDescent="0.2">
      <c r="A50" s="76" t="s">
        <v>186</v>
      </c>
      <c r="B50" s="43">
        <v>42</v>
      </c>
      <c r="C50" s="100" t="s">
        <v>126</v>
      </c>
      <c r="D50" s="27">
        <v>5475</v>
      </c>
      <c r="E50" s="99">
        <v>0</v>
      </c>
    </row>
    <row r="51" spans="1:7" x14ac:dyDescent="0.2">
      <c r="A51" s="76" t="s">
        <v>123</v>
      </c>
      <c r="B51" s="43">
        <v>43</v>
      </c>
      <c r="C51" s="40" t="s">
        <v>127</v>
      </c>
      <c r="D51" s="27">
        <v>0</v>
      </c>
      <c r="E51" s="99">
        <v>0</v>
      </c>
    </row>
    <row r="52" spans="1:7" x14ac:dyDescent="0.2">
      <c r="A52" s="76" t="s">
        <v>128</v>
      </c>
      <c r="B52" s="43">
        <v>44</v>
      </c>
      <c r="C52" s="100" t="s">
        <v>129</v>
      </c>
      <c r="D52" s="27">
        <v>14272</v>
      </c>
      <c r="E52" s="99">
        <v>0</v>
      </c>
    </row>
    <row r="53" spans="1:7" x14ac:dyDescent="0.2">
      <c r="A53" s="76" t="s">
        <v>123</v>
      </c>
      <c r="B53" s="43">
        <v>45</v>
      </c>
      <c r="C53" s="40" t="s">
        <v>130</v>
      </c>
      <c r="D53" s="27">
        <v>0</v>
      </c>
      <c r="E53" s="99" t="s">
        <v>131</v>
      </c>
    </row>
    <row r="54" spans="1:7" x14ac:dyDescent="0.2">
      <c r="A54" s="76" t="s">
        <v>132</v>
      </c>
      <c r="B54" s="49">
        <v>46</v>
      </c>
      <c r="C54" s="40" t="s">
        <v>133</v>
      </c>
      <c r="D54" s="27">
        <v>60064</v>
      </c>
      <c r="E54" s="101">
        <v>23073.52</v>
      </c>
    </row>
    <row r="55" spans="1:7" x14ac:dyDescent="0.2">
      <c r="A55" s="76" t="s">
        <v>134</v>
      </c>
      <c r="B55" s="43">
        <v>47</v>
      </c>
      <c r="C55" s="48">
        <v>34</v>
      </c>
      <c r="D55" s="27">
        <v>0</v>
      </c>
      <c r="E55" s="99">
        <v>0</v>
      </c>
    </row>
    <row r="56" spans="1:7" x14ac:dyDescent="0.2">
      <c r="A56" s="76" t="s">
        <v>135</v>
      </c>
      <c r="B56" s="43">
        <v>48</v>
      </c>
      <c r="C56" s="48">
        <v>35</v>
      </c>
      <c r="D56" s="27">
        <v>0</v>
      </c>
      <c r="E56" s="99">
        <v>0</v>
      </c>
    </row>
    <row r="57" spans="1:7" x14ac:dyDescent="0.2">
      <c r="A57" s="76" t="s">
        <v>136</v>
      </c>
      <c r="B57" s="43">
        <v>49</v>
      </c>
      <c r="C57" s="48">
        <v>36</v>
      </c>
      <c r="D57" s="27">
        <v>0</v>
      </c>
      <c r="E57" s="99">
        <v>0</v>
      </c>
    </row>
    <row r="58" spans="1:7" x14ac:dyDescent="0.2">
      <c r="A58" s="76" t="s">
        <v>137</v>
      </c>
      <c r="B58" s="43">
        <v>50</v>
      </c>
      <c r="C58" s="48">
        <v>37</v>
      </c>
      <c r="D58" s="27">
        <v>27446</v>
      </c>
      <c r="E58" s="99">
        <v>71976.89</v>
      </c>
    </row>
    <row r="59" spans="1:7" x14ac:dyDescent="0.2">
      <c r="A59" s="76" t="s">
        <v>138</v>
      </c>
      <c r="B59" s="77"/>
      <c r="C59" s="102">
        <v>38</v>
      </c>
      <c r="D59" s="78"/>
      <c r="E59" s="103"/>
    </row>
    <row r="60" spans="1:7" x14ac:dyDescent="0.2">
      <c r="A60" s="75" t="s">
        <v>139</v>
      </c>
      <c r="B60" s="43">
        <v>51</v>
      </c>
      <c r="C60" s="46">
        <v>39</v>
      </c>
      <c r="D60" s="57">
        <v>0</v>
      </c>
      <c r="E60" s="99">
        <v>0</v>
      </c>
    </row>
    <row r="61" spans="1:7" x14ac:dyDescent="0.2">
      <c r="A61" s="76" t="s">
        <v>140</v>
      </c>
      <c r="B61" s="43">
        <v>52</v>
      </c>
      <c r="C61" s="48">
        <v>40</v>
      </c>
      <c r="D61" s="57">
        <v>0</v>
      </c>
      <c r="E61" s="99">
        <v>0</v>
      </c>
    </row>
    <row r="62" spans="1:7" x14ac:dyDescent="0.2">
      <c r="A62" s="76" t="s">
        <v>187</v>
      </c>
      <c r="B62" s="43">
        <v>53</v>
      </c>
      <c r="C62" s="48">
        <v>41</v>
      </c>
      <c r="D62" s="57">
        <v>0</v>
      </c>
      <c r="E62" s="104">
        <v>0</v>
      </c>
    </row>
    <row r="63" spans="1:7" x14ac:dyDescent="0.2">
      <c r="A63" s="75" t="s">
        <v>142</v>
      </c>
      <c r="B63" s="43">
        <v>54</v>
      </c>
      <c r="C63" s="46">
        <v>42</v>
      </c>
      <c r="D63" s="32">
        <f>D24+D25+D26+D30-D31+D32+D35+D39+D42+D60-0.5</f>
        <v>8641779.5</v>
      </c>
      <c r="E63" s="33">
        <f>E24+E25+E26+E30-E31+E32+E35+E39+E42+E60-1</f>
        <v>8690823.1600000001</v>
      </c>
      <c r="G63" s="52"/>
    </row>
    <row r="64" spans="1:7" x14ac:dyDescent="0.2">
      <c r="A64" s="76" t="s">
        <v>143</v>
      </c>
      <c r="B64" s="77"/>
      <c r="C64" s="77"/>
      <c r="D64" s="105"/>
      <c r="E64" s="106"/>
    </row>
    <row r="65" spans="1:5" x14ac:dyDescent="0.2">
      <c r="A65" s="75" t="s">
        <v>144</v>
      </c>
      <c r="B65" s="43">
        <v>55</v>
      </c>
      <c r="C65" s="46">
        <v>43</v>
      </c>
      <c r="D65" s="32">
        <f>D23-D63+0.4</f>
        <v>3226220.3000000003</v>
      </c>
      <c r="E65" s="33">
        <f>E23-E63+1</f>
        <v>1078976.3399999999</v>
      </c>
    </row>
    <row r="66" spans="1:5" x14ac:dyDescent="0.2">
      <c r="A66" s="75" t="s">
        <v>145</v>
      </c>
      <c r="B66" s="43">
        <v>56</v>
      </c>
      <c r="C66" s="46">
        <v>44</v>
      </c>
      <c r="D66" s="27">
        <v>0</v>
      </c>
      <c r="E66" s="107">
        <v>0</v>
      </c>
    </row>
    <row r="67" spans="1:5" x14ac:dyDescent="0.2">
      <c r="A67" s="76" t="s">
        <v>146</v>
      </c>
      <c r="B67" s="43">
        <v>57</v>
      </c>
      <c r="C67" s="84">
        <v>45</v>
      </c>
      <c r="D67" s="27"/>
      <c r="E67" s="80">
        <v>0</v>
      </c>
    </row>
    <row r="68" spans="1:5" x14ac:dyDescent="0.2">
      <c r="A68" s="76" t="s">
        <v>147</v>
      </c>
      <c r="B68" s="43">
        <v>58</v>
      </c>
      <c r="C68" s="48">
        <v>46</v>
      </c>
      <c r="D68" s="27">
        <v>0</v>
      </c>
      <c r="E68" s="80">
        <v>0</v>
      </c>
    </row>
    <row r="69" spans="1:5" x14ac:dyDescent="0.2">
      <c r="A69" s="76" t="s">
        <v>148</v>
      </c>
      <c r="B69" s="43">
        <v>59</v>
      </c>
      <c r="C69" s="84">
        <v>47</v>
      </c>
      <c r="D69" s="27">
        <v>38</v>
      </c>
      <c r="E69" s="80">
        <v>7661.63</v>
      </c>
    </row>
    <row r="70" spans="1:5" x14ac:dyDescent="0.2">
      <c r="A70" s="76" t="s">
        <v>147</v>
      </c>
      <c r="B70" s="43">
        <v>60</v>
      </c>
      <c r="C70" s="48">
        <v>48</v>
      </c>
      <c r="D70" s="27">
        <v>0</v>
      </c>
      <c r="E70" s="80">
        <v>0</v>
      </c>
    </row>
    <row r="71" spans="1:5" x14ac:dyDescent="0.2">
      <c r="A71" s="76" t="s">
        <v>149</v>
      </c>
      <c r="B71" s="43">
        <v>61</v>
      </c>
      <c r="C71" s="48">
        <v>49</v>
      </c>
      <c r="D71" s="27">
        <v>0</v>
      </c>
      <c r="E71" s="80">
        <v>0</v>
      </c>
    </row>
    <row r="72" spans="1:5" x14ac:dyDescent="0.2">
      <c r="A72" s="76" t="s">
        <v>150</v>
      </c>
      <c r="B72" s="43">
        <v>62</v>
      </c>
      <c r="C72" s="84">
        <v>50</v>
      </c>
      <c r="D72" s="27">
        <v>15129</v>
      </c>
      <c r="E72" s="80">
        <v>137895.69</v>
      </c>
    </row>
    <row r="73" spans="1:5" x14ac:dyDescent="0.2">
      <c r="A73" s="76" t="s">
        <v>151</v>
      </c>
      <c r="B73" s="43">
        <v>63</v>
      </c>
      <c r="C73" s="48">
        <v>51</v>
      </c>
      <c r="D73" s="27"/>
      <c r="E73" s="28">
        <v>0</v>
      </c>
    </row>
    <row r="74" spans="1:5" x14ac:dyDescent="0.2">
      <c r="A74" s="85" t="s">
        <v>152</v>
      </c>
      <c r="B74" s="43">
        <v>64</v>
      </c>
      <c r="C74" s="46">
        <v>52</v>
      </c>
      <c r="D74" s="53">
        <f>D67+D69+D71+D72</f>
        <v>15167</v>
      </c>
      <c r="E74" s="54">
        <f>E67+E69+E71+E72+1</f>
        <v>145558.32</v>
      </c>
    </row>
    <row r="75" spans="1:5" x14ac:dyDescent="0.2">
      <c r="A75" s="75" t="s">
        <v>153</v>
      </c>
      <c r="B75" s="43">
        <v>65</v>
      </c>
      <c r="C75" s="46">
        <v>53</v>
      </c>
      <c r="D75" s="27">
        <v>0</v>
      </c>
      <c r="E75" s="107">
        <v>0</v>
      </c>
    </row>
    <row r="76" spans="1:5" x14ac:dyDescent="0.2">
      <c r="A76" s="76" t="s">
        <v>154</v>
      </c>
      <c r="B76" s="43">
        <v>66</v>
      </c>
      <c r="C76" s="48">
        <v>54</v>
      </c>
      <c r="D76" s="27">
        <v>0</v>
      </c>
      <c r="E76" s="80">
        <v>0</v>
      </c>
    </row>
    <row r="77" spans="1:5" x14ac:dyDescent="0.2">
      <c r="A77" s="76" t="s">
        <v>155</v>
      </c>
      <c r="B77" s="43">
        <v>67</v>
      </c>
      <c r="C77" s="48">
        <v>55</v>
      </c>
      <c r="D77" s="27">
        <v>0</v>
      </c>
      <c r="E77" s="80">
        <v>0</v>
      </c>
    </row>
    <row r="78" spans="1:5" x14ac:dyDescent="0.2">
      <c r="A78" s="76" t="s">
        <v>156</v>
      </c>
      <c r="B78" s="43">
        <v>68</v>
      </c>
      <c r="C78" s="84">
        <v>56</v>
      </c>
      <c r="D78" s="27">
        <v>191900</v>
      </c>
      <c r="E78" s="80">
        <v>58196.07</v>
      </c>
    </row>
    <row r="79" spans="1:5" x14ac:dyDescent="0.2">
      <c r="A79" s="76" t="s">
        <v>188</v>
      </c>
      <c r="B79" s="43">
        <v>69</v>
      </c>
      <c r="C79" s="48">
        <v>57</v>
      </c>
      <c r="D79" s="27">
        <v>0</v>
      </c>
      <c r="E79" s="80">
        <v>0</v>
      </c>
    </row>
    <row r="80" spans="1:5" x14ac:dyDescent="0.2">
      <c r="A80" s="76" t="s">
        <v>158</v>
      </c>
      <c r="B80" s="43">
        <v>70</v>
      </c>
      <c r="C80" s="48">
        <v>58</v>
      </c>
      <c r="D80" s="27">
        <v>19528</v>
      </c>
      <c r="E80" s="28">
        <v>72703.64</v>
      </c>
    </row>
    <row r="81" spans="1:5" x14ac:dyDescent="0.2">
      <c r="A81" s="85" t="s">
        <v>159</v>
      </c>
      <c r="B81" s="43">
        <v>71</v>
      </c>
      <c r="C81" s="46">
        <v>59</v>
      </c>
      <c r="D81" s="108">
        <f>D75+D78+D80</f>
        <v>211428</v>
      </c>
      <c r="E81" s="54">
        <f>E75+E78+E80</f>
        <v>130899.70999999999</v>
      </c>
    </row>
    <row r="82" spans="1:5" x14ac:dyDescent="0.2">
      <c r="A82" s="85" t="s">
        <v>160</v>
      </c>
      <c r="B82" s="77"/>
      <c r="C82" s="77"/>
      <c r="D82" s="109"/>
      <c r="E82" s="109"/>
    </row>
    <row r="83" spans="1:5" x14ac:dyDescent="0.2">
      <c r="A83" s="75" t="s">
        <v>161</v>
      </c>
      <c r="B83" s="43">
        <v>72</v>
      </c>
      <c r="C83" s="46">
        <v>60</v>
      </c>
      <c r="D83" s="30">
        <f>D74-D81</f>
        <v>-196261</v>
      </c>
      <c r="E83" s="123">
        <f>E74-E81-0.4</f>
        <v>14658.210000000015</v>
      </c>
    </row>
    <row r="84" spans="1:5" x14ac:dyDescent="0.2">
      <c r="A84" s="75" t="s">
        <v>162</v>
      </c>
      <c r="B84" s="43">
        <v>73</v>
      </c>
      <c r="C84" s="46">
        <v>61</v>
      </c>
      <c r="D84" s="30">
        <v>0</v>
      </c>
      <c r="E84" s="123" t="s">
        <v>131</v>
      </c>
    </row>
    <row r="85" spans="1:5" x14ac:dyDescent="0.2">
      <c r="A85" s="85" t="s">
        <v>163</v>
      </c>
      <c r="B85" s="43">
        <v>74</v>
      </c>
      <c r="C85" s="46">
        <v>62</v>
      </c>
      <c r="D85" s="33">
        <f>D74+D23</f>
        <v>11883166.4</v>
      </c>
      <c r="E85" s="33">
        <f>E74+E23</f>
        <v>9915356.8200000003</v>
      </c>
    </row>
    <row r="86" spans="1:5" x14ac:dyDescent="0.2">
      <c r="A86" s="85" t="s">
        <v>164</v>
      </c>
      <c r="B86" s="43">
        <v>75</v>
      </c>
      <c r="C86" s="46">
        <v>63</v>
      </c>
      <c r="D86" s="33">
        <f>D81+D63+0.4</f>
        <v>8853207.9000000004</v>
      </c>
      <c r="E86" s="33">
        <f>E81+E63</f>
        <v>8821722.870000001</v>
      </c>
    </row>
    <row r="87" spans="1:5" x14ac:dyDescent="0.2">
      <c r="A87" s="85" t="s">
        <v>165</v>
      </c>
      <c r="B87" s="77"/>
      <c r="C87" s="77"/>
      <c r="D87" s="109"/>
      <c r="E87" s="109"/>
    </row>
    <row r="88" spans="1:5" x14ac:dyDescent="0.2">
      <c r="A88" s="75" t="s">
        <v>166</v>
      </c>
      <c r="B88" s="43">
        <v>76</v>
      </c>
      <c r="C88" s="46">
        <v>64</v>
      </c>
      <c r="D88" s="33">
        <f>D85-D86+1</f>
        <v>3029959.5</v>
      </c>
      <c r="E88" s="33">
        <f>E85-E86</f>
        <v>1093633.9499999993</v>
      </c>
    </row>
    <row r="89" spans="1:5" x14ac:dyDescent="0.2">
      <c r="A89" s="75" t="s">
        <v>167</v>
      </c>
      <c r="B89" s="43">
        <v>77</v>
      </c>
      <c r="C89" s="46">
        <v>65</v>
      </c>
      <c r="D89" s="30">
        <v>0</v>
      </c>
      <c r="E89" s="30">
        <v>0</v>
      </c>
    </row>
    <row r="90" spans="1:5" x14ac:dyDescent="0.2">
      <c r="A90" s="76" t="s">
        <v>168</v>
      </c>
      <c r="B90" s="43">
        <v>78</v>
      </c>
      <c r="C90" s="48">
        <v>66</v>
      </c>
      <c r="D90" s="27">
        <v>480778</v>
      </c>
      <c r="E90" s="30">
        <v>158878</v>
      </c>
    </row>
    <row r="91" spans="1:5" x14ac:dyDescent="0.2">
      <c r="A91" s="76" t="s">
        <v>169</v>
      </c>
      <c r="B91" s="43">
        <v>79</v>
      </c>
      <c r="C91" s="40" t="s">
        <v>170</v>
      </c>
      <c r="D91" s="111">
        <v>0</v>
      </c>
      <c r="E91" s="111">
        <v>0</v>
      </c>
    </row>
    <row r="92" spans="1:5" x14ac:dyDescent="0.2">
      <c r="A92" s="76" t="s">
        <v>171</v>
      </c>
      <c r="B92" s="49">
        <v>80</v>
      </c>
      <c r="C92" s="40" t="s">
        <v>172</v>
      </c>
      <c r="D92" s="111">
        <v>0</v>
      </c>
      <c r="E92" s="111">
        <v>0</v>
      </c>
    </row>
    <row r="93" spans="1:5" x14ac:dyDescent="0.2">
      <c r="A93" s="76" t="s">
        <v>173</v>
      </c>
      <c r="B93" s="77"/>
      <c r="C93" s="102">
        <v>67</v>
      </c>
      <c r="D93" s="112"/>
      <c r="E93" s="112"/>
    </row>
    <row r="94" spans="1:5" x14ac:dyDescent="0.2">
      <c r="A94" s="76" t="s">
        <v>174</v>
      </c>
      <c r="B94" s="43">
        <v>81</v>
      </c>
      <c r="C94" s="40" t="s">
        <v>175</v>
      </c>
      <c r="D94" s="30">
        <v>0</v>
      </c>
      <c r="E94" s="30">
        <v>0</v>
      </c>
    </row>
    <row r="95" spans="1:5" x14ac:dyDescent="0.2">
      <c r="A95" s="76" t="s">
        <v>176</v>
      </c>
      <c r="B95" s="43">
        <v>82</v>
      </c>
      <c r="C95" s="48">
        <v>68</v>
      </c>
      <c r="D95" s="30">
        <v>0</v>
      </c>
      <c r="E95" s="30">
        <v>0</v>
      </c>
    </row>
    <row r="96" spans="1:5" x14ac:dyDescent="0.2">
      <c r="A96" s="85" t="s">
        <v>177</v>
      </c>
      <c r="B96" s="77"/>
      <c r="C96" s="77"/>
      <c r="D96" s="109"/>
      <c r="E96" s="112"/>
    </row>
    <row r="97" spans="1:5" x14ac:dyDescent="0.2">
      <c r="A97" s="75" t="s">
        <v>178</v>
      </c>
      <c r="B97" s="43">
        <v>83</v>
      </c>
      <c r="C97" s="46">
        <v>69</v>
      </c>
      <c r="D97" s="33">
        <f>D88-D89-D90</f>
        <v>2549181.5</v>
      </c>
      <c r="E97" s="33">
        <f>E88-E89-E90</f>
        <v>934755.94999999925</v>
      </c>
    </row>
    <row r="98" spans="1:5" x14ac:dyDescent="0.2">
      <c r="A98" s="113" t="s">
        <v>179</v>
      </c>
      <c r="B98" s="114">
        <v>84</v>
      </c>
      <c r="C98" s="115">
        <v>70</v>
      </c>
      <c r="D98" s="116">
        <v>0</v>
      </c>
      <c r="E98" s="117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BAB5E-7D48-3E46-8E5C-2DAFA48CC193}">
  <dimension ref="A1:I60"/>
  <sheetViews>
    <sheetView topLeftCell="A5" zoomScale="94" workbookViewId="0">
      <selection activeCell="G32" sqref="G32"/>
    </sheetView>
  </sheetViews>
  <sheetFormatPr baseColWidth="10" defaultColWidth="8.83203125" defaultRowHeight="15" x14ac:dyDescent="0.2"/>
  <cols>
    <col min="1" max="1" width="72.83203125" customWidth="1"/>
    <col min="2" max="2" width="6.83203125" customWidth="1"/>
    <col min="4" max="4" width="13.83203125" customWidth="1"/>
    <col min="5" max="5" width="17.1640625" customWidth="1"/>
    <col min="6" max="6" width="11.5" bestFit="1" customWidth="1"/>
  </cols>
  <sheetData>
    <row r="1" spans="1:5" ht="22" x14ac:dyDescent="0.2">
      <c r="A1" s="1" t="s">
        <v>181</v>
      </c>
      <c r="B1" s="2"/>
      <c r="C1" s="2"/>
      <c r="D1" s="3"/>
      <c r="E1" s="4"/>
    </row>
    <row r="2" spans="1:5" ht="17" x14ac:dyDescent="0.2">
      <c r="A2" s="118" t="s">
        <v>182</v>
      </c>
      <c r="B2" s="119" t="s">
        <v>2</v>
      </c>
      <c r="C2" s="7" t="s">
        <v>3</v>
      </c>
      <c r="D2" s="8" t="s">
        <v>4</v>
      </c>
      <c r="E2" s="9"/>
    </row>
    <row r="3" spans="1:5" ht="16" x14ac:dyDescent="0.2">
      <c r="A3" s="10"/>
      <c r="B3" s="120"/>
      <c r="C3" s="12"/>
      <c r="D3" s="13" t="s">
        <v>180</v>
      </c>
      <c r="E3" s="14">
        <v>46112</v>
      </c>
    </row>
    <row r="4" spans="1:5" x14ac:dyDescent="0.2">
      <c r="A4" s="15" t="s">
        <v>5</v>
      </c>
      <c r="B4" s="16"/>
      <c r="C4" s="17" t="s">
        <v>6</v>
      </c>
      <c r="D4" s="18">
        <v>1</v>
      </c>
      <c r="E4" s="19">
        <v>2</v>
      </c>
    </row>
    <row r="5" spans="1:5" x14ac:dyDescent="0.2">
      <c r="A5" s="15" t="s">
        <v>7</v>
      </c>
      <c r="B5" s="16"/>
      <c r="C5" s="16"/>
      <c r="D5" s="20"/>
      <c r="E5" s="21"/>
    </row>
    <row r="6" spans="1:5" x14ac:dyDescent="0.2">
      <c r="A6" s="22" t="s">
        <v>8</v>
      </c>
      <c r="B6" s="23">
        <v>1</v>
      </c>
      <c r="C6" s="24">
        <v>1</v>
      </c>
      <c r="D6" s="25">
        <v>4765927</v>
      </c>
      <c r="E6" s="26">
        <v>2519462.9200000009</v>
      </c>
    </row>
    <row r="7" spans="1:5" x14ac:dyDescent="0.2">
      <c r="A7" s="22" t="s">
        <v>9</v>
      </c>
      <c r="B7" s="23">
        <v>2</v>
      </c>
      <c r="C7" s="24">
        <v>2</v>
      </c>
      <c r="D7" s="27">
        <v>254615</v>
      </c>
      <c r="E7" s="28">
        <v>162146.57000000007</v>
      </c>
    </row>
    <row r="8" spans="1:5" x14ac:dyDescent="0.2">
      <c r="A8" s="29" t="s">
        <v>10</v>
      </c>
      <c r="B8" s="23">
        <v>3</v>
      </c>
      <c r="C8" s="24">
        <v>3</v>
      </c>
      <c r="D8" s="27">
        <v>987295</v>
      </c>
      <c r="E8" s="30">
        <v>978750</v>
      </c>
    </row>
    <row r="9" spans="1:5" x14ac:dyDescent="0.2">
      <c r="A9" s="22" t="s">
        <v>11</v>
      </c>
      <c r="B9" s="23">
        <v>4</v>
      </c>
      <c r="C9" s="31">
        <v>4</v>
      </c>
      <c r="D9" s="32">
        <f>D6+D7+D8</f>
        <v>6007837</v>
      </c>
      <c r="E9" s="33">
        <f>E6+E7+E8+0.4</f>
        <v>3660359.8900000011</v>
      </c>
    </row>
    <row r="10" spans="1:5" x14ac:dyDescent="0.2">
      <c r="A10" s="15" t="s">
        <v>12</v>
      </c>
      <c r="B10" s="16"/>
      <c r="C10" s="16"/>
      <c r="D10" s="34"/>
      <c r="E10" s="35"/>
    </row>
    <row r="11" spans="1:5" x14ac:dyDescent="0.2">
      <c r="A11" s="22" t="s">
        <v>13</v>
      </c>
      <c r="B11" s="36">
        <v>5</v>
      </c>
      <c r="C11" s="37">
        <v>5</v>
      </c>
      <c r="D11" s="38">
        <v>265732</v>
      </c>
      <c r="E11" s="39">
        <v>455490.13</v>
      </c>
    </row>
    <row r="12" spans="1:5" x14ac:dyDescent="0.2">
      <c r="A12" s="22" t="s">
        <v>14</v>
      </c>
      <c r="B12" s="36">
        <v>6</v>
      </c>
      <c r="C12" s="40" t="s">
        <v>15</v>
      </c>
      <c r="D12" s="41">
        <v>34908573</v>
      </c>
      <c r="E12" s="39">
        <v>78843996.670000002</v>
      </c>
    </row>
    <row r="13" spans="1:5" x14ac:dyDescent="0.2">
      <c r="A13" s="29" t="s">
        <v>16</v>
      </c>
      <c r="B13" s="23">
        <v>7</v>
      </c>
      <c r="C13" s="40" t="s">
        <v>17</v>
      </c>
      <c r="D13" s="27">
        <v>0</v>
      </c>
      <c r="E13" s="30">
        <v>0</v>
      </c>
    </row>
    <row r="14" spans="1:5" x14ac:dyDescent="0.2">
      <c r="A14" s="29" t="s">
        <v>18</v>
      </c>
      <c r="B14" s="23">
        <v>8</v>
      </c>
      <c r="C14" s="31">
        <v>6</v>
      </c>
      <c r="D14" s="25">
        <f>D12+D13</f>
        <v>34908573</v>
      </c>
      <c r="E14" s="42">
        <f>E12+E13</f>
        <v>78843996.670000002</v>
      </c>
    </row>
    <row r="15" spans="1:5" x14ac:dyDescent="0.2">
      <c r="A15" s="22" t="s">
        <v>19</v>
      </c>
      <c r="B15" s="23">
        <v>9</v>
      </c>
      <c r="C15" s="24">
        <v>7</v>
      </c>
      <c r="D15" s="27">
        <v>0</v>
      </c>
      <c r="E15" s="30">
        <v>0</v>
      </c>
    </row>
    <row r="16" spans="1:5" x14ac:dyDescent="0.2">
      <c r="A16" s="29" t="s">
        <v>20</v>
      </c>
      <c r="B16" s="43">
        <v>10</v>
      </c>
      <c r="C16" s="24">
        <v>8</v>
      </c>
      <c r="D16" s="44">
        <v>10670725</v>
      </c>
      <c r="E16" s="30">
        <v>7528085.6799999997</v>
      </c>
    </row>
    <row r="17" spans="1:9" x14ac:dyDescent="0.2">
      <c r="A17" s="22" t="s">
        <v>21</v>
      </c>
      <c r="B17" s="43">
        <v>11</v>
      </c>
      <c r="C17" s="31">
        <v>9</v>
      </c>
      <c r="D17" s="45">
        <f>D11+D14+D15+D16</f>
        <v>45845030</v>
      </c>
      <c r="E17" s="33">
        <f>E11+E14+E15+E16+1</f>
        <v>86827573.479999989</v>
      </c>
    </row>
    <row r="18" spans="1:9" x14ac:dyDescent="0.2">
      <c r="A18" s="15" t="s">
        <v>22</v>
      </c>
      <c r="B18" s="43">
        <v>12</v>
      </c>
      <c r="C18" s="46">
        <v>10</v>
      </c>
      <c r="D18" s="47">
        <f>D19+D20</f>
        <v>1450855</v>
      </c>
      <c r="E18" s="33">
        <f>E19+E20</f>
        <v>955964.59</v>
      </c>
    </row>
    <row r="19" spans="1:9" x14ac:dyDescent="0.2">
      <c r="A19" s="29" t="s">
        <v>23</v>
      </c>
      <c r="B19" s="43">
        <v>13</v>
      </c>
      <c r="C19" s="48">
        <v>11</v>
      </c>
      <c r="D19" s="27">
        <v>631043</v>
      </c>
      <c r="E19" s="30">
        <v>955964.59</v>
      </c>
    </row>
    <row r="20" spans="1:9" x14ac:dyDescent="0.2">
      <c r="A20" s="29" t="s">
        <v>24</v>
      </c>
      <c r="B20" s="43">
        <v>14</v>
      </c>
      <c r="C20" s="48">
        <v>12</v>
      </c>
      <c r="D20" s="27">
        <v>819812</v>
      </c>
      <c r="E20" s="30">
        <v>0</v>
      </c>
    </row>
    <row r="21" spans="1:9" x14ac:dyDescent="0.2">
      <c r="A21" s="22" t="s">
        <v>25</v>
      </c>
      <c r="B21" s="49">
        <v>15</v>
      </c>
      <c r="C21" s="50">
        <v>13</v>
      </c>
      <c r="D21" s="121">
        <f>17360822</f>
        <v>17360822</v>
      </c>
      <c r="E21" s="51">
        <v>29253769.919999998</v>
      </c>
    </row>
    <row r="22" spans="1:9" x14ac:dyDescent="0.2">
      <c r="A22" s="15" t="s">
        <v>26</v>
      </c>
      <c r="B22" s="43">
        <v>16</v>
      </c>
      <c r="C22" s="46">
        <v>14</v>
      </c>
      <c r="D22" s="32">
        <f>D17+D19-D21-D28-D31-D34</f>
        <v>28294570</v>
      </c>
      <c r="E22" s="33">
        <f>E17+E19-E21-E28-E31-E34</f>
        <v>53629415.139999993</v>
      </c>
    </row>
    <row r="23" spans="1:9" x14ac:dyDescent="0.2">
      <c r="A23" s="15" t="s">
        <v>27</v>
      </c>
      <c r="B23" s="43">
        <v>17</v>
      </c>
      <c r="C23" s="46">
        <v>15</v>
      </c>
      <c r="D23" s="32">
        <f>D9+D20+D22</f>
        <v>35122219</v>
      </c>
      <c r="E23" s="33">
        <f>E9+E20+E22</f>
        <v>57289775.029999994</v>
      </c>
    </row>
    <row r="24" spans="1:9" x14ac:dyDescent="0.2">
      <c r="A24" s="22" t="s">
        <v>28</v>
      </c>
      <c r="B24" s="49">
        <v>18</v>
      </c>
      <c r="C24" s="48">
        <v>16</v>
      </c>
      <c r="D24" s="25">
        <v>1900400</v>
      </c>
      <c r="E24" s="30">
        <v>0</v>
      </c>
    </row>
    <row r="25" spans="1:9" x14ac:dyDescent="0.2">
      <c r="A25" s="15" t="s">
        <v>29</v>
      </c>
      <c r="B25" s="43">
        <v>19</v>
      </c>
      <c r="C25" s="48">
        <v>17</v>
      </c>
      <c r="D25" s="27">
        <v>546125</v>
      </c>
      <c r="E25" s="30">
        <v>335438.56</v>
      </c>
    </row>
    <row r="26" spans="1:9" x14ac:dyDescent="0.2">
      <c r="A26" s="15" t="s">
        <v>30</v>
      </c>
      <c r="B26" s="43">
        <v>20</v>
      </c>
      <c r="C26" s="46">
        <v>18</v>
      </c>
      <c r="D26" s="32">
        <f>D27+D30+D33+D36</f>
        <v>1143181</v>
      </c>
      <c r="E26" s="33">
        <f>E27+E30+E33+E36</f>
        <v>4900352.91</v>
      </c>
      <c r="I26" s="52"/>
    </row>
    <row r="27" spans="1:9" x14ac:dyDescent="0.2">
      <c r="A27" s="22" t="s">
        <v>31</v>
      </c>
      <c r="B27" s="43">
        <v>21</v>
      </c>
      <c r="C27" s="46">
        <v>19</v>
      </c>
      <c r="D27" s="53">
        <v>-13135</v>
      </c>
      <c r="E27" s="54">
        <v>1584.9</v>
      </c>
    </row>
    <row r="28" spans="1:9" x14ac:dyDescent="0.2">
      <c r="A28" s="29" t="s">
        <v>32</v>
      </c>
      <c r="B28" s="43">
        <v>22</v>
      </c>
      <c r="C28" s="48">
        <v>20</v>
      </c>
      <c r="D28" s="27">
        <v>-13135</v>
      </c>
      <c r="E28" s="30">
        <v>1585</v>
      </c>
    </row>
    <row r="29" spans="1:9" x14ac:dyDescent="0.2">
      <c r="A29" s="29" t="s">
        <v>33</v>
      </c>
      <c r="B29" s="43">
        <v>23</v>
      </c>
      <c r="C29" s="48">
        <v>21</v>
      </c>
      <c r="D29" s="27">
        <v>0</v>
      </c>
      <c r="E29" s="30">
        <v>0</v>
      </c>
    </row>
    <row r="30" spans="1:9" x14ac:dyDescent="0.2">
      <c r="A30" s="22" t="s">
        <v>34</v>
      </c>
      <c r="B30" s="43">
        <v>24</v>
      </c>
      <c r="C30" s="46">
        <v>22</v>
      </c>
      <c r="D30" s="25">
        <v>1156316</v>
      </c>
      <c r="E30" s="42">
        <f>E31+E32</f>
        <v>4898768.01</v>
      </c>
    </row>
    <row r="31" spans="1:9" x14ac:dyDescent="0.2">
      <c r="A31" s="29" t="s">
        <v>35</v>
      </c>
      <c r="B31" s="43">
        <v>25</v>
      </c>
      <c r="C31" s="48">
        <v>23</v>
      </c>
      <c r="D31" s="27">
        <v>833816</v>
      </c>
      <c r="E31" s="30">
        <v>4898768.01</v>
      </c>
    </row>
    <row r="32" spans="1:9" x14ac:dyDescent="0.2">
      <c r="A32" s="29" t="s">
        <v>36</v>
      </c>
      <c r="B32" s="43">
        <v>26</v>
      </c>
      <c r="C32" s="48">
        <v>24</v>
      </c>
      <c r="D32" s="27">
        <v>322500</v>
      </c>
      <c r="E32" s="30">
        <v>0</v>
      </c>
    </row>
    <row r="33" spans="1:5" x14ac:dyDescent="0.2">
      <c r="A33" s="22" t="s">
        <v>37</v>
      </c>
      <c r="B33" s="43">
        <v>27</v>
      </c>
      <c r="C33" s="46">
        <v>25</v>
      </c>
      <c r="D33" s="27">
        <v>0</v>
      </c>
      <c r="E33" s="30">
        <v>0</v>
      </c>
    </row>
    <row r="34" spans="1:5" x14ac:dyDescent="0.2">
      <c r="A34" s="29" t="s">
        <v>38</v>
      </c>
      <c r="B34" s="43">
        <v>28</v>
      </c>
      <c r="C34" s="48">
        <v>26</v>
      </c>
      <c r="D34" s="27">
        <v>0</v>
      </c>
      <c r="E34" s="30">
        <v>0</v>
      </c>
    </row>
    <row r="35" spans="1:5" x14ac:dyDescent="0.2">
      <c r="A35" s="29" t="s">
        <v>39</v>
      </c>
      <c r="B35" s="43">
        <v>29</v>
      </c>
      <c r="C35" s="48">
        <v>27</v>
      </c>
      <c r="D35" s="27">
        <v>0</v>
      </c>
      <c r="E35" s="30">
        <v>0</v>
      </c>
    </row>
    <row r="36" spans="1:5" x14ac:dyDescent="0.2">
      <c r="A36" s="29" t="s">
        <v>40</v>
      </c>
      <c r="B36" s="43">
        <v>30</v>
      </c>
      <c r="C36" s="48">
        <v>28</v>
      </c>
      <c r="D36" s="27">
        <v>0</v>
      </c>
      <c r="E36" s="30">
        <v>0</v>
      </c>
    </row>
    <row r="37" spans="1:5" x14ac:dyDescent="0.2">
      <c r="A37" s="15" t="s">
        <v>41</v>
      </c>
      <c r="B37" s="16"/>
      <c r="C37" s="16"/>
      <c r="D37" s="55"/>
      <c r="E37" s="35"/>
    </row>
    <row r="38" spans="1:5" x14ac:dyDescent="0.2">
      <c r="A38" s="22" t="s">
        <v>42</v>
      </c>
      <c r="B38" s="43">
        <v>31</v>
      </c>
      <c r="C38" s="46">
        <v>29</v>
      </c>
      <c r="D38" s="32">
        <f>D39+D40+D41+D42+D43</f>
        <v>1308200</v>
      </c>
      <c r="E38" s="33">
        <f>E39+E40+E41+E42+E43</f>
        <v>1308199.8999999999</v>
      </c>
    </row>
    <row r="39" spans="1:5" x14ac:dyDescent="0.2">
      <c r="A39" s="29" t="s">
        <v>43</v>
      </c>
      <c r="B39" s="43">
        <v>32</v>
      </c>
      <c r="C39" s="48">
        <v>30</v>
      </c>
      <c r="D39" s="25">
        <v>1308200</v>
      </c>
      <c r="E39" s="42">
        <v>1308199.8999999999</v>
      </c>
    </row>
    <row r="40" spans="1:5" x14ac:dyDescent="0.2">
      <c r="A40" s="29" t="s">
        <v>44</v>
      </c>
      <c r="B40" s="43">
        <v>33</v>
      </c>
      <c r="C40" s="48">
        <v>31</v>
      </c>
      <c r="D40" s="27">
        <v>0</v>
      </c>
      <c r="E40" s="30">
        <v>0</v>
      </c>
    </row>
    <row r="41" spans="1:5" x14ac:dyDescent="0.2">
      <c r="A41" s="29" t="s">
        <v>45</v>
      </c>
      <c r="B41" s="43">
        <v>34</v>
      </c>
      <c r="C41" s="48">
        <v>32</v>
      </c>
      <c r="D41" s="27">
        <v>0</v>
      </c>
      <c r="E41" s="30">
        <v>0</v>
      </c>
    </row>
    <row r="42" spans="1:5" x14ac:dyDescent="0.2">
      <c r="A42" s="29" t="s">
        <v>46</v>
      </c>
      <c r="B42" s="43">
        <v>35</v>
      </c>
      <c r="C42" s="48">
        <v>33</v>
      </c>
      <c r="D42" s="27">
        <v>0</v>
      </c>
      <c r="E42" s="30">
        <v>0</v>
      </c>
    </row>
    <row r="43" spans="1:5" x14ac:dyDescent="0.2">
      <c r="A43" s="22" t="s">
        <v>47</v>
      </c>
      <c r="B43" s="43">
        <v>36</v>
      </c>
      <c r="C43" s="48">
        <v>34</v>
      </c>
      <c r="D43" s="27">
        <v>0</v>
      </c>
      <c r="E43" s="30">
        <v>0</v>
      </c>
    </row>
    <row r="44" spans="1:5" x14ac:dyDescent="0.2">
      <c r="A44" s="22" t="s">
        <v>48</v>
      </c>
      <c r="B44" s="43">
        <v>37</v>
      </c>
      <c r="C44" s="48">
        <v>35</v>
      </c>
      <c r="D44" s="25">
        <v>11400586</v>
      </c>
      <c r="E44" s="42">
        <v>11400586.300000001</v>
      </c>
    </row>
    <row r="45" spans="1:5" x14ac:dyDescent="0.2">
      <c r="A45" s="22" t="s">
        <v>49</v>
      </c>
      <c r="B45" s="43">
        <v>38</v>
      </c>
      <c r="C45" s="48">
        <v>36</v>
      </c>
      <c r="D45" s="27">
        <v>0</v>
      </c>
      <c r="E45" s="30">
        <v>0</v>
      </c>
    </row>
    <row r="46" spans="1:5" x14ac:dyDescent="0.2">
      <c r="A46" s="22" t="s">
        <v>50</v>
      </c>
      <c r="B46" s="43">
        <v>39</v>
      </c>
      <c r="C46" s="48">
        <v>37</v>
      </c>
      <c r="D46" s="27">
        <v>261640</v>
      </c>
      <c r="E46" s="30">
        <v>314292.28999999998</v>
      </c>
    </row>
    <row r="47" spans="1:5" x14ac:dyDescent="0.2">
      <c r="A47" s="29" t="s">
        <v>51</v>
      </c>
      <c r="B47" s="43">
        <v>40</v>
      </c>
      <c r="C47" s="48">
        <v>38</v>
      </c>
      <c r="D47" s="27">
        <v>52652</v>
      </c>
      <c r="E47" s="30">
        <v>52651.8</v>
      </c>
    </row>
    <row r="48" spans="1:5" x14ac:dyDescent="0.2">
      <c r="A48" s="29" t="s">
        <v>52</v>
      </c>
      <c r="B48" s="43">
        <v>41</v>
      </c>
      <c r="C48" s="48">
        <v>39</v>
      </c>
      <c r="D48" s="27">
        <v>0</v>
      </c>
      <c r="E48" s="30">
        <v>0</v>
      </c>
    </row>
    <row r="49" spans="1:6" x14ac:dyDescent="0.2">
      <c r="A49" s="29" t="s">
        <v>53</v>
      </c>
      <c r="B49" s="43">
        <v>42</v>
      </c>
      <c r="C49" s="48">
        <v>40</v>
      </c>
      <c r="D49" s="27">
        <v>325001</v>
      </c>
      <c r="E49" s="30">
        <v>325001.03999999998</v>
      </c>
    </row>
    <row r="50" spans="1:6" x14ac:dyDescent="0.2">
      <c r="A50" s="22" t="s">
        <v>54</v>
      </c>
      <c r="B50" s="43">
        <v>43</v>
      </c>
      <c r="C50" s="56">
        <v>41</v>
      </c>
      <c r="D50" s="32">
        <v>17211241</v>
      </c>
      <c r="E50" s="33">
        <v>43374154.57</v>
      </c>
      <c r="F50" s="52"/>
    </row>
    <row r="51" spans="1:6" x14ac:dyDescent="0.2">
      <c r="A51" s="22" t="s">
        <v>55</v>
      </c>
      <c r="B51" s="43">
        <v>44</v>
      </c>
      <c r="C51" s="56">
        <v>42</v>
      </c>
      <c r="D51" s="27"/>
      <c r="E51" s="30">
        <v>0</v>
      </c>
    </row>
    <row r="52" spans="1:6" x14ac:dyDescent="0.2">
      <c r="A52" s="15" t="s">
        <v>56</v>
      </c>
      <c r="B52" s="16"/>
      <c r="C52" s="16"/>
      <c r="D52" s="34"/>
      <c r="E52" s="35"/>
    </row>
    <row r="53" spans="1:6" x14ac:dyDescent="0.2">
      <c r="A53" s="22" t="s">
        <v>57</v>
      </c>
      <c r="B53" s="43">
        <v>45</v>
      </c>
      <c r="C53" s="56">
        <v>43</v>
      </c>
      <c r="D53" s="25">
        <v>2549180</v>
      </c>
      <c r="E53" s="42">
        <v>934755.95</v>
      </c>
    </row>
    <row r="54" spans="1:6" x14ac:dyDescent="0.2">
      <c r="A54" s="22" t="s">
        <v>58</v>
      </c>
      <c r="B54" s="43">
        <v>46</v>
      </c>
      <c r="C54" s="56">
        <v>44</v>
      </c>
      <c r="D54" s="57">
        <v>0</v>
      </c>
      <c r="E54" s="58">
        <v>0</v>
      </c>
    </row>
    <row r="55" spans="1:6" x14ac:dyDescent="0.2">
      <c r="A55" s="29" t="s">
        <v>59</v>
      </c>
      <c r="B55" s="43">
        <v>47</v>
      </c>
      <c r="C55" s="48">
        <v>45</v>
      </c>
      <c r="D55" s="57">
        <v>0</v>
      </c>
      <c r="E55" s="58">
        <v>0</v>
      </c>
    </row>
    <row r="56" spans="1:6" x14ac:dyDescent="0.2">
      <c r="A56" s="22" t="s">
        <v>60</v>
      </c>
      <c r="B56" s="43">
        <v>48</v>
      </c>
      <c r="C56" s="46">
        <v>46</v>
      </c>
      <c r="D56" s="32">
        <f>D38+D44+D45+D46-D47+D48-D49+D50-D51+D53-D54-D55</f>
        <v>32353194</v>
      </c>
      <c r="E56" s="33">
        <f>E38+E44+E45+E46-E47+E48-E49+E50-E51+E53-E54-E55</f>
        <v>56954336.170000002</v>
      </c>
    </row>
    <row r="57" spans="1:6" x14ac:dyDescent="0.2">
      <c r="A57" s="29" t="s">
        <v>61</v>
      </c>
      <c r="B57" s="43">
        <v>49</v>
      </c>
      <c r="C57" s="48">
        <v>47</v>
      </c>
      <c r="D57" s="27">
        <v>0</v>
      </c>
      <c r="E57" s="58">
        <v>0</v>
      </c>
    </row>
    <row r="58" spans="1:6" x14ac:dyDescent="0.2">
      <c r="A58" s="22" t="s">
        <v>62</v>
      </c>
      <c r="B58" s="43">
        <v>50</v>
      </c>
      <c r="C58" s="48">
        <v>48</v>
      </c>
      <c r="D58" s="27">
        <v>0</v>
      </c>
      <c r="E58" s="58">
        <v>0</v>
      </c>
    </row>
    <row r="59" spans="1:6" x14ac:dyDescent="0.2">
      <c r="A59" s="15" t="s">
        <v>63</v>
      </c>
      <c r="B59" s="43">
        <v>51</v>
      </c>
      <c r="C59" s="46">
        <v>49</v>
      </c>
      <c r="D59" s="32">
        <f>D56+D57+D58</f>
        <v>32353194</v>
      </c>
      <c r="E59" s="33">
        <f>E56+E57+E58</f>
        <v>56954336.170000002</v>
      </c>
      <c r="F59" s="52"/>
    </row>
    <row r="60" spans="1:6" x14ac:dyDescent="0.2">
      <c r="A60" s="59"/>
      <c r="B60" s="60"/>
      <c r="C60" s="61"/>
      <c r="D60" s="62"/>
      <c r="E60" s="63"/>
    </row>
  </sheetData>
  <mergeCells count="1">
    <mergeCell ref="B2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FF147-94F2-4D39-8CDA-305E60AA449B}">
  <dimension ref="A1:I60"/>
  <sheetViews>
    <sheetView workbookViewId="0">
      <selection activeCell="D23" sqref="D23"/>
    </sheetView>
  </sheetViews>
  <sheetFormatPr baseColWidth="10" defaultColWidth="8.83203125" defaultRowHeight="15" x14ac:dyDescent="0.2"/>
  <cols>
    <col min="1" max="1" width="49.33203125" customWidth="1"/>
    <col min="2" max="2" width="18.1640625" customWidth="1"/>
    <col min="4" max="4" width="13.83203125" customWidth="1"/>
    <col min="5" max="5" width="17.1640625" customWidth="1"/>
    <col min="6" max="7" width="11.5" bestFit="1" customWidth="1"/>
  </cols>
  <sheetData>
    <row r="1" spans="1:5" ht="22" x14ac:dyDescent="0.2">
      <c r="A1" s="1" t="s">
        <v>0</v>
      </c>
      <c r="B1" s="2"/>
      <c r="C1" s="2"/>
      <c r="D1" s="3"/>
      <c r="E1" s="4"/>
    </row>
    <row r="2" spans="1:5" ht="16" x14ac:dyDescent="0.2">
      <c r="A2" s="5" t="s">
        <v>1</v>
      </c>
      <c r="B2" s="6" t="s">
        <v>2</v>
      </c>
      <c r="C2" s="7" t="s">
        <v>3</v>
      </c>
      <c r="D2" s="8" t="s">
        <v>4</v>
      </c>
      <c r="E2" s="9"/>
    </row>
    <row r="3" spans="1:5" ht="16" x14ac:dyDescent="0.2">
      <c r="A3" s="10"/>
      <c r="B3" s="11"/>
      <c r="C3" s="12"/>
      <c r="D3" s="13" t="s">
        <v>180</v>
      </c>
      <c r="E3" s="14">
        <v>46112</v>
      </c>
    </row>
    <row r="4" spans="1:5" x14ac:dyDescent="0.2">
      <c r="A4" s="15" t="s">
        <v>5</v>
      </c>
      <c r="B4" s="16"/>
      <c r="C4" s="17" t="s">
        <v>6</v>
      </c>
      <c r="D4" s="18">
        <v>1</v>
      </c>
      <c r="E4" s="19">
        <v>2</v>
      </c>
    </row>
    <row r="5" spans="1:5" x14ac:dyDescent="0.2">
      <c r="A5" s="15" t="s">
        <v>7</v>
      </c>
      <c r="B5" s="16"/>
      <c r="C5" s="16"/>
      <c r="D5" s="20"/>
      <c r="E5" s="21"/>
    </row>
    <row r="6" spans="1:5" x14ac:dyDescent="0.2">
      <c r="A6" s="22" t="s">
        <v>8</v>
      </c>
      <c r="B6" s="23">
        <v>1</v>
      </c>
      <c r="C6" s="24">
        <v>1</v>
      </c>
      <c r="D6" s="25">
        <v>11838652.180000002</v>
      </c>
      <c r="E6" s="26">
        <v>10306549.120000001</v>
      </c>
    </row>
    <row r="7" spans="1:5" x14ac:dyDescent="0.2">
      <c r="A7" s="22" t="s">
        <v>9</v>
      </c>
      <c r="B7" s="23">
        <v>2</v>
      </c>
      <c r="C7" s="24">
        <v>2</v>
      </c>
      <c r="D7" s="27">
        <v>370254.5</v>
      </c>
      <c r="E7" s="28">
        <v>426950.59000000008</v>
      </c>
    </row>
    <row r="8" spans="1:5" x14ac:dyDescent="0.2">
      <c r="A8" s="29" t="s">
        <v>10</v>
      </c>
      <c r="B8" s="23">
        <v>3</v>
      </c>
      <c r="C8" s="24">
        <v>3</v>
      </c>
      <c r="D8" s="27">
        <v>987594.9</v>
      </c>
      <c r="E8" s="30">
        <v>979050</v>
      </c>
    </row>
    <row r="9" spans="1:5" x14ac:dyDescent="0.2">
      <c r="A9" s="22" t="s">
        <v>11</v>
      </c>
      <c r="B9" s="23">
        <v>4</v>
      </c>
      <c r="C9" s="31">
        <v>4</v>
      </c>
      <c r="D9" s="32">
        <v>13196501.580000002</v>
      </c>
      <c r="E9" s="33">
        <f>E6+E7+E8</f>
        <v>11712549.710000001</v>
      </c>
    </row>
    <row r="10" spans="1:5" x14ac:dyDescent="0.2">
      <c r="A10" s="15" t="s">
        <v>12</v>
      </c>
      <c r="B10" s="16"/>
      <c r="C10" s="16"/>
      <c r="D10" s="34"/>
      <c r="E10" s="35"/>
    </row>
    <row r="11" spans="1:5" x14ac:dyDescent="0.2">
      <c r="A11" s="22" t="s">
        <v>13</v>
      </c>
      <c r="B11" s="36">
        <v>5</v>
      </c>
      <c r="C11" s="37">
        <v>5</v>
      </c>
      <c r="D11" s="38">
        <v>266232.87</v>
      </c>
      <c r="E11" s="39">
        <v>455490.13</v>
      </c>
    </row>
    <row r="12" spans="1:5" x14ac:dyDescent="0.2">
      <c r="A12" s="22" t="s">
        <v>14</v>
      </c>
      <c r="B12" s="36">
        <v>6</v>
      </c>
      <c r="C12" s="40" t="s">
        <v>15</v>
      </c>
      <c r="D12" s="41">
        <v>20734674.469999995</v>
      </c>
      <c r="E12" s="39">
        <v>81530691.879999995</v>
      </c>
    </row>
    <row r="13" spans="1:5" x14ac:dyDescent="0.2">
      <c r="A13" s="29" t="s">
        <v>16</v>
      </c>
      <c r="B13" s="23">
        <v>7</v>
      </c>
      <c r="C13" s="40" t="s">
        <v>17</v>
      </c>
      <c r="D13" s="27">
        <v>0</v>
      </c>
      <c r="E13" s="30">
        <v>0</v>
      </c>
    </row>
    <row r="14" spans="1:5" x14ac:dyDescent="0.2">
      <c r="A14" s="29" t="s">
        <v>18</v>
      </c>
      <c r="B14" s="23">
        <v>8</v>
      </c>
      <c r="C14" s="31">
        <v>6</v>
      </c>
      <c r="D14" s="25">
        <v>20734673</v>
      </c>
      <c r="E14" s="42">
        <f>E12+E13</f>
        <v>81530691.879999995</v>
      </c>
    </row>
    <row r="15" spans="1:5" x14ac:dyDescent="0.2">
      <c r="A15" s="22" t="s">
        <v>19</v>
      </c>
      <c r="B15" s="23">
        <v>9</v>
      </c>
      <c r="C15" s="24">
        <v>7</v>
      </c>
      <c r="D15" s="27">
        <v>0</v>
      </c>
      <c r="E15" s="30">
        <v>0</v>
      </c>
    </row>
    <row r="16" spans="1:5" x14ac:dyDescent="0.2">
      <c r="A16" s="29" t="s">
        <v>20</v>
      </c>
      <c r="B16" s="43">
        <v>10</v>
      </c>
      <c r="C16" s="24">
        <v>8</v>
      </c>
      <c r="D16" s="44">
        <v>12994244.809999997</v>
      </c>
      <c r="E16" s="30">
        <v>7881523.419999999</v>
      </c>
    </row>
    <row r="17" spans="1:9" x14ac:dyDescent="0.2">
      <c r="A17" s="22" t="s">
        <v>21</v>
      </c>
      <c r="B17" s="43">
        <v>11</v>
      </c>
      <c r="C17" s="31">
        <v>9</v>
      </c>
      <c r="D17" s="45">
        <v>33995151.149999991</v>
      </c>
      <c r="E17" s="33">
        <f>E11+E14+E15+E16</f>
        <v>89867705.429999992</v>
      </c>
    </row>
    <row r="18" spans="1:9" x14ac:dyDescent="0.2">
      <c r="A18" s="15" t="s">
        <v>22</v>
      </c>
      <c r="B18" s="43">
        <v>12</v>
      </c>
      <c r="C18" s="46">
        <v>10</v>
      </c>
      <c r="D18" s="47">
        <v>1460604.87</v>
      </c>
      <c r="E18" s="33">
        <f>E19+E20</f>
        <v>967987.54999999993</v>
      </c>
    </row>
    <row r="19" spans="1:9" x14ac:dyDescent="0.2">
      <c r="A19" s="29" t="s">
        <v>23</v>
      </c>
      <c r="B19" s="43">
        <v>13</v>
      </c>
      <c r="C19" s="48">
        <v>11</v>
      </c>
      <c r="D19" s="27">
        <v>640792.65000000014</v>
      </c>
      <c r="E19" s="30">
        <v>967987.54999999993</v>
      </c>
    </row>
    <row r="20" spans="1:9" x14ac:dyDescent="0.2">
      <c r="A20" s="29" t="s">
        <v>24</v>
      </c>
      <c r="B20" s="43">
        <v>14</v>
      </c>
      <c r="C20" s="48">
        <v>12</v>
      </c>
      <c r="D20" s="27">
        <v>819812.21999999986</v>
      </c>
      <c r="E20" s="30">
        <v>0</v>
      </c>
    </row>
    <row r="21" spans="1:9" x14ac:dyDescent="0.2">
      <c r="A21" s="22" t="s">
        <v>25</v>
      </c>
      <c r="B21" s="49">
        <v>15</v>
      </c>
      <c r="C21" s="50">
        <v>13</v>
      </c>
      <c r="D21" s="51">
        <v>11596474</v>
      </c>
      <c r="E21" s="51">
        <v>32127017.649999999</v>
      </c>
    </row>
    <row r="22" spans="1:9" x14ac:dyDescent="0.2">
      <c r="A22" s="15" t="s">
        <v>26</v>
      </c>
      <c r="B22" s="43">
        <v>16</v>
      </c>
      <c r="C22" s="46">
        <v>14</v>
      </c>
      <c r="D22" s="32">
        <v>22218789</v>
      </c>
      <c r="E22" s="33">
        <f>E17+E19-E21-E28-E31-E34</f>
        <v>53492919.889999993</v>
      </c>
    </row>
    <row r="23" spans="1:9" x14ac:dyDescent="0.2">
      <c r="A23" s="15" t="s">
        <v>27</v>
      </c>
      <c r="B23" s="43">
        <v>17</v>
      </c>
      <c r="C23" s="46">
        <v>15</v>
      </c>
      <c r="D23" s="32">
        <v>36235103</v>
      </c>
      <c r="E23" s="33">
        <f>E9+E20+E22</f>
        <v>65205469.599999994</v>
      </c>
    </row>
    <row r="24" spans="1:9" x14ac:dyDescent="0.2">
      <c r="A24" s="22" t="s">
        <v>28</v>
      </c>
      <c r="B24" s="49">
        <v>18</v>
      </c>
      <c r="C24" s="48">
        <v>16</v>
      </c>
      <c r="D24" s="25">
        <v>1900400</v>
      </c>
      <c r="E24" s="30">
        <v>0</v>
      </c>
    </row>
    <row r="25" spans="1:9" x14ac:dyDescent="0.2">
      <c r="A25" s="15" t="s">
        <v>29</v>
      </c>
      <c r="B25" s="43">
        <v>19</v>
      </c>
      <c r="C25" s="48">
        <v>17</v>
      </c>
      <c r="D25" s="27">
        <v>546124.56000000006</v>
      </c>
      <c r="E25" s="30">
        <v>335438.56</v>
      </c>
    </row>
    <row r="26" spans="1:9" x14ac:dyDescent="0.2">
      <c r="A26" s="15" t="s">
        <v>30</v>
      </c>
      <c r="B26" s="43">
        <v>20</v>
      </c>
      <c r="C26" s="46">
        <v>18</v>
      </c>
      <c r="D26" s="32">
        <v>1584743.5</v>
      </c>
      <c r="E26" s="33">
        <f>E27+E30+E33+E36</f>
        <v>5215755.34</v>
      </c>
      <c r="I26" s="52"/>
    </row>
    <row r="27" spans="1:9" x14ac:dyDescent="0.2">
      <c r="A27" s="22" t="s">
        <v>31</v>
      </c>
      <c r="B27" s="43">
        <v>21</v>
      </c>
      <c r="C27" s="46">
        <v>19</v>
      </c>
      <c r="D27" s="53">
        <v>428428</v>
      </c>
      <c r="E27" s="54">
        <v>1584.9</v>
      </c>
    </row>
    <row r="28" spans="1:9" x14ac:dyDescent="0.2">
      <c r="A28" s="29" t="s">
        <v>32</v>
      </c>
      <c r="B28" s="43">
        <v>22</v>
      </c>
      <c r="C28" s="48">
        <v>20</v>
      </c>
      <c r="D28" s="27">
        <v>-13135</v>
      </c>
      <c r="E28" s="30">
        <v>1585</v>
      </c>
    </row>
    <row r="29" spans="1:9" x14ac:dyDescent="0.2">
      <c r="A29" s="29" t="s">
        <v>33</v>
      </c>
      <c r="B29" s="43">
        <v>23</v>
      </c>
      <c r="C29" s="48">
        <v>21</v>
      </c>
      <c r="D29" s="27">
        <v>441563</v>
      </c>
      <c r="E29" s="30">
        <v>0</v>
      </c>
    </row>
    <row r="30" spans="1:9" x14ac:dyDescent="0.2">
      <c r="A30" s="22" t="s">
        <v>34</v>
      </c>
      <c r="B30" s="43">
        <v>24</v>
      </c>
      <c r="C30" s="46">
        <v>22</v>
      </c>
      <c r="D30" s="25">
        <v>1156316</v>
      </c>
      <c r="E30" s="42">
        <f>E31+E32</f>
        <v>5214170.4399999995</v>
      </c>
    </row>
    <row r="31" spans="1:9" x14ac:dyDescent="0.2">
      <c r="A31" s="29" t="s">
        <v>35</v>
      </c>
      <c r="B31" s="43">
        <v>25</v>
      </c>
      <c r="C31" s="48">
        <v>23</v>
      </c>
      <c r="D31" s="27">
        <v>833816</v>
      </c>
      <c r="E31" s="30">
        <v>5214170.4399999995</v>
      </c>
    </row>
    <row r="32" spans="1:9" x14ac:dyDescent="0.2">
      <c r="A32" s="29" t="s">
        <v>36</v>
      </c>
      <c r="B32" s="43">
        <v>26</v>
      </c>
      <c r="C32" s="48">
        <v>24</v>
      </c>
      <c r="D32" s="27">
        <v>322500</v>
      </c>
      <c r="E32" s="30">
        <v>0</v>
      </c>
    </row>
    <row r="33" spans="1:5" x14ac:dyDescent="0.2">
      <c r="A33" s="22" t="s">
        <v>37</v>
      </c>
      <c r="B33" s="43">
        <v>27</v>
      </c>
      <c r="C33" s="46">
        <v>25</v>
      </c>
      <c r="D33" s="27">
        <v>0</v>
      </c>
      <c r="E33" s="30">
        <v>0</v>
      </c>
    </row>
    <row r="34" spans="1:5" x14ac:dyDescent="0.2">
      <c r="A34" s="29" t="s">
        <v>38</v>
      </c>
      <c r="B34" s="43">
        <v>28</v>
      </c>
      <c r="C34" s="48">
        <v>26</v>
      </c>
      <c r="D34" s="27">
        <v>0</v>
      </c>
      <c r="E34" s="30">
        <v>0</v>
      </c>
    </row>
    <row r="35" spans="1:5" x14ac:dyDescent="0.2">
      <c r="A35" s="29" t="s">
        <v>39</v>
      </c>
      <c r="B35" s="43">
        <v>29</v>
      </c>
      <c r="C35" s="48">
        <v>27</v>
      </c>
      <c r="D35" s="27">
        <v>0</v>
      </c>
      <c r="E35" s="30">
        <v>0</v>
      </c>
    </row>
    <row r="36" spans="1:5" x14ac:dyDescent="0.2">
      <c r="A36" s="29" t="s">
        <v>40</v>
      </c>
      <c r="B36" s="43">
        <v>30</v>
      </c>
      <c r="C36" s="48">
        <v>28</v>
      </c>
      <c r="D36" s="27">
        <v>0</v>
      </c>
      <c r="E36" s="30">
        <v>0</v>
      </c>
    </row>
    <row r="37" spans="1:5" x14ac:dyDescent="0.2">
      <c r="A37" s="15" t="s">
        <v>41</v>
      </c>
      <c r="B37" s="16"/>
      <c r="C37" s="16"/>
      <c r="D37" s="55"/>
      <c r="E37" s="35"/>
    </row>
    <row r="38" spans="1:5" x14ac:dyDescent="0.2">
      <c r="A38" s="22" t="s">
        <v>42</v>
      </c>
      <c r="B38" s="43">
        <v>31</v>
      </c>
      <c r="C38" s="46">
        <v>29</v>
      </c>
      <c r="D38" s="32">
        <v>1330979.8999999999</v>
      </c>
      <c r="E38" s="33">
        <f>E39+E40+E41+E42+E43</f>
        <v>1326979.8999999999</v>
      </c>
    </row>
    <row r="39" spans="1:5" x14ac:dyDescent="0.2">
      <c r="A39" s="29" t="s">
        <v>43</v>
      </c>
      <c r="B39" s="43">
        <v>32</v>
      </c>
      <c r="C39" s="48">
        <v>30</v>
      </c>
      <c r="D39" s="25">
        <v>1330979.8999999999</v>
      </c>
      <c r="E39" s="42">
        <v>1326979.8999999999</v>
      </c>
    </row>
    <row r="40" spans="1:5" x14ac:dyDescent="0.2">
      <c r="A40" s="29" t="s">
        <v>44</v>
      </c>
      <c r="B40" s="43">
        <v>33</v>
      </c>
      <c r="C40" s="48">
        <v>31</v>
      </c>
      <c r="D40" s="27">
        <v>0</v>
      </c>
      <c r="E40" s="30">
        <v>0</v>
      </c>
    </row>
    <row r="41" spans="1:5" x14ac:dyDescent="0.2">
      <c r="A41" s="29" t="s">
        <v>45</v>
      </c>
      <c r="B41" s="43">
        <v>34</v>
      </c>
      <c r="C41" s="48">
        <v>32</v>
      </c>
      <c r="D41" s="27">
        <v>0</v>
      </c>
      <c r="E41" s="30">
        <v>0</v>
      </c>
    </row>
    <row r="42" spans="1:5" x14ac:dyDescent="0.2">
      <c r="A42" s="29" t="s">
        <v>46</v>
      </c>
      <c r="B42" s="43">
        <v>35</v>
      </c>
      <c r="C42" s="48">
        <v>33</v>
      </c>
      <c r="D42" s="27">
        <v>0</v>
      </c>
      <c r="E42" s="30">
        <v>0</v>
      </c>
    </row>
    <row r="43" spans="1:5" x14ac:dyDescent="0.2">
      <c r="A43" s="22" t="s">
        <v>47</v>
      </c>
      <c r="B43" s="43">
        <v>36</v>
      </c>
      <c r="C43" s="48">
        <v>34</v>
      </c>
      <c r="D43" s="27">
        <v>0</v>
      </c>
      <c r="E43" s="30">
        <v>0</v>
      </c>
    </row>
    <row r="44" spans="1:5" x14ac:dyDescent="0.2">
      <c r="A44" s="22" t="s">
        <v>48</v>
      </c>
      <c r="B44" s="43">
        <v>37</v>
      </c>
      <c r="C44" s="48">
        <v>35</v>
      </c>
      <c r="D44" s="25">
        <v>11400586.300000001</v>
      </c>
      <c r="E44" s="42">
        <v>11400586.300000001</v>
      </c>
    </row>
    <row r="45" spans="1:5" x14ac:dyDescent="0.2">
      <c r="A45" s="22" t="s">
        <v>49</v>
      </c>
      <c r="B45" s="43">
        <v>38</v>
      </c>
      <c r="C45" s="48">
        <v>36</v>
      </c>
      <c r="D45" s="27">
        <v>0</v>
      </c>
      <c r="E45" s="30">
        <v>0</v>
      </c>
    </row>
    <row r="46" spans="1:5" x14ac:dyDescent="0.2">
      <c r="A46" s="22" t="s">
        <v>50</v>
      </c>
      <c r="B46" s="43">
        <v>39</v>
      </c>
      <c r="C46" s="48">
        <v>37</v>
      </c>
      <c r="D46" s="27">
        <v>655796.49</v>
      </c>
      <c r="E46" s="30">
        <v>707648.29</v>
      </c>
    </row>
    <row r="47" spans="1:5" x14ac:dyDescent="0.2">
      <c r="A47" s="29" t="s">
        <v>51</v>
      </c>
      <c r="B47" s="43">
        <v>40</v>
      </c>
      <c r="C47" s="48">
        <v>38</v>
      </c>
      <c r="D47" s="27">
        <v>52651.8</v>
      </c>
      <c r="E47" s="30">
        <v>52651.8</v>
      </c>
    </row>
    <row r="48" spans="1:5" x14ac:dyDescent="0.2">
      <c r="A48" s="29" t="s">
        <v>52</v>
      </c>
      <c r="B48" s="43">
        <v>41</v>
      </c>
      <c r="C48" s="48">
        <v>39</v>
      </c>
      <c r="D48" s="27">
        <v>0</v>
      </c>
      <c r="E48" s="30">
        <v>0</v>
      </c>
    </row>
    <row r="49" spans="1:7" x14ac:dyDescent="0.2">
      <c r="A49" s="29" t="s">
        <v>53</v>
      </c>
      <c r="B49" s="43">
        <v>42</v>
      </c>
      <c r="C49" s="48">
        <v>40</v>
      </c>
      <c r="D49" s="27">
        <v>325001.03999999998</v>
      </c>
      <c r="E49" s="30">
        <v>325001.03999999998</v>
      </c>
    </row>
    <row r="50" spans="1:7" x14ac:dyDescent="0.2">
      <c r="A50" s="29" t="s">
        <v>54</v>
      </c>
      <c r="B50" s="43">
        <v>43</v>
      </c>
      <c r="C50" s="56">
        <v>41</v>
      </c>
      <c r="D50" s="32">
        <v>21710506.280000001</v>
      </c>
      <c r="E50" s="33">
        <v>45808635.909999996</v>
      </c>
      <c r="F50" s="52"/>
    </row>
    <row r="51" spans="1:7" x14ac:dyDescent="0.2">
      <c r="A51" s="22" t="s">
        <v>55</v>
      </c>
      <c r="B51" s="43">
        <v>44</v>
      </c>
      <c r="C51" s="56">
        <v>42</v>
      </c>
      <c r="D51" s="27">
        <v>2483362.1</v>
      </c>
      <c r="E51" s="30">
        <v>1883145.6</v>
      </c>
      <c r="F51" s="52">
        <f>D50-D51</f>
        <v>19227144.18</v>
      </c>
      <c r="G51" s="52">
        <f>E50-E51</f>
        <v>43925490.309999995</v>
      </c>
    </row>
    <row r="52" spans="1:7" x14ac:dyDescent="0.2">
      <c r="A52" s="15" t="s">
        <v>56</v>
      </c>
      <c r="B52" s="16"/>
      <c r="C52" s="16"/>
      <c r="D52" s="34"/>
      <c r="E52" s="35"/>
    </row>
    <row r="53" spans="1:7" x14ac:dyDescent="0.2">
      <c r="A53" s="22" t="s">
        <v>57</v>
      </c>
      <c r="B53" s="43">
        <v>45</v>
      </c>
      <c r="C53" s="56">
        <v>43</v>
      </c>
      <c r="D53" s="25">
        <v>787661.5399999998</v>
      </c>
      <c r="E53" s="42">
        <v>7886979.5800000001</v>
      </c>
    </row>
    <row r="54" spans="1:7" x14ac:dyDescent="0.2">
      <c r="A54" s="22" t="s">
        <v>58</v>
      </c>
      <c r="B54" s="43">
        <v>46</v>
      </c>
      <c r="C54" s="56">
        <v>44</v>
      </c>
      <c r="D54" s="57">
        <v>0</v>
      </c>
      <c r="E54" s="58">
        <v>0</v>
      </c>
    </row>
    <row r="55" spans="1:7" x14ac:dyDescent="0.2">
      <c r="A55" s="29" t="s">
        <v>59</v>
      </c>
      <c r="B55" s="43">
        <v>47</v>
      </c>
      <c r="C55" s="48">
        <v>45</v>
      </c>
      <c r="D55" s="57">
        <v>0</v>
      </c>
      <c r="E55" s="58">
        <v>0</v>
      </c>
    </row>
    <row r="56" spans="1:7" x14ac:dyDescent="0.2">
      <c r="A56" s="22" t="s">
        <v>60</v>
      </c>
      <c r="B56" s="43">
        <v>48</v>
      </c>
      <c r="C56" s="46">
        <v>46</v>
      </c>
      <c r="D56" s="32">
        <v>33024515</v>
      </c>
      <c r="E56" s="33">
        <f>E38+E44+E45+E46-E47+E48-E49+E50-E51+E53-E54-E55-0.4</f>
        <v>64870031.140000001</v>
      </c>
    </row>
    <row r="57" spans="1:7" x14ac:dyDescent="0.2">
      <c r="A57" s="29" t="s">
        <v>61</v>
      </c>
      <c r="B57" s="43">
        <v>49</v>
      </c>
      <c r="C57" s="48">
        <v>47</v>
      </c>
      <c r="D57" s="27">
        <v>0</v>
      </c>
      <c r="E57" s="58">
        <v>0</v>
      </c>
    </row>
    <row r="58" spans="1:7" x14ac:dyDescent="0.2">
      <c r="A58" s="22" t="s">
        <v>62</v>
      </c>
      <c r="B58" s="43">
        <v>50</v>
      </c>
      <c r="C58" s="48">
        <v>48</v>
      </c>
      <c r="D58" s="27">
        <v>0</v>
      </c>
      <c r="E58" s="58">
        <v>0</v>
      </c>
    </row>
    <row r="59" spans="1:7" x14ac:dyDescent="0.2">
      <c r="A59" s="15" t="s">
        <v>63</v>
      </c>
      <c r="B59" s="43">
        <v>51</v>
      </c>
      <c r="C59" s="46">
        <v>49</v>
      </c>
      <c r="D59" s="32">
        <v>33024515</v>
      </c>
      <c r="E59" s="33">
        <f>E56+E57+E58</f>
        <v>64870031.140000001</v>
      </c>
      <c r="F59" s="52"/>
    </row>
    <row r="60" spans="1:7" x14ac:dyDescent="0.2">
      <c r="A60" s="59"/>
      <c r="B60" s="60"/>
      <c r="C60" s="61"/>
      <c r="D60" s="62"/>
      <c r="E60" s="6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DCA7C-31E5-469D-96A6-1C40FBBA1857}">
  <dimension ref="A1:G98"/>
  <sheetViews>
    <sheetView tabSelected="1" topLeftCell="A73" workbookViewId="0">
      <selection activeCell="G32" sqref="G32"/>
    </sheetView>
  </sheetViews>
  <sheetFormatPr baseColWidth="10" defaultColWidth="8.83203125" defaultRowHeight="15" x14ac:dyDescent="0.2"/>
  <cols>
    <col min="1" max="1" width="47" customWidth="1"/>
    <col min="4" max="5" width="21.83203125" customWidth="1"/>
    <col min="6" max="6" width="11.6640625" bestFit="1" customWidth="1"/>
    <col min="8" max="8" width="12.6640625" bestFit="1" customWidth="1"/>
  </cols>
  <sheetData>
    <row r="1" spans="1:5" ht="22" x14ac:dyDescent="0.2">
      <c r="A1" s="1" t="s">
        <v>64</v>
      </c>
      <c r="B1" s="64"/>
      <c r="C1" s="64"/>
      <c r="D1" s="64"/>
      <c r="E1" s="65"/>
    </row>
    <row r="2" spans="1:5" ht="16" x14ac:dyDescent="0.2">
      <c r="A2" s="66" t="s">
        <v>65</v>
      </c>
      <c r="B2" s="6" t="s">
        <v>66</v>
      </c>
      <c r="C2" s="7" t="s">
        <v>3</v>
      </c>
      <c r="D2" s="67" t="s">
        <v>67</v>
      </c>
      <c r="E2" s="68"/>
    </row>
    <row r="3" spans="1:5" x14ac:dyDescent="0.2">
      <c r="A3" s="69"/>
      <c r="B3" s="11"/>
      <c r="C3" s="12"/>
      <c r="D3" s="70" t="s">
        <v>68</v>
      </c>
      <c r="E3" s="71" t="s">
        <v>69</v>
      </c>
    </row>
    <row r="4" spans="1:5" ht="16" x14ac:dyDescent="0.2">
      <c r="A4" s="72" t="s">
        <v>5</v>
      </c>
      <c r="B4" s="16"/>
      <c r="C4" s="17" t="s">
        <v>6</v>
      </c>
      <c r="D4" s="73">
        <v>1</v>
      </c>
      <c r="E4" s="74">
        <v>2</v>
      </c>
    </row>
    <row r="5" spans="1:5" x14ac:dyDescent="0.2">
      <c r="A5" s="75" t="s">
        <v>70</v>
      </c>
      <c r="B5" s="23">
        <v>1</v>
      </c>
      <c r="C5" s="31">
        <v>1</v>
      </c>
      <c r="D5" s="26">
        <v>16161676.130000001</v>
      </c>
      <c r="E5" s="26">
        <f>E8+E9</f>
        <v>24458314.649999999</v>
      </c>
    </row>
    <row r="6" spans="1:5" x14ac:dyDescent="0.2">
      <c r="A6" s="76" t="s">
        <v>71</v>
      </c>
      <c r="B6" s="23">
        <v>2</v>
      </c>
      <c r="C6" s="40" t="s">
        <v>72</v>
      </c>
      <c r="D6" s="25">
        <v>16161676.130000001</v>
      </c>
      <c r="E6" s="26">
        <f>E5</f>
        <v>24458314.649999999</v>
      </c>
    </row>
    <row r="7" spans="1:5" x14ac:dyDescent="0.2">
      <c r="A7" s="75" t="s">
        <v>73</v>
      </c>
      <c r="B7" s="77"/>
      <c r="C7" s="40" t="s">
        <v>74</v>
      </c>
      <c r="D7" s="78"/>
      <c r="E7" s="79"/>
    </row>
    <row r="8" spans="1:5" x14ac:dyDescent="0.2">
      <c r="A8" s="76" t="s">
        <v>75</v>
      </c>
      <c r="B8" s="23">
        <v>3</v>
      </c>
      <c r="C8" s="24">
        <v>2</v>
      </c>
      <c r="D8" s="25">
        <v>15321253.870000001</v>
      </c>
      <c r="E8" s="26">
        <v>23890283.099999998</v>
      </c>
    </row>
    <row r="9" spans="1:5" x14ac:dyDescent="0.2">
      <c r="A9" s="76" t="s">
        <v>76</v>
      </c>
      <c r="B9" s="23">
        <v>4</v>
      </c>
      <c r="C9" s="24">
        <v>3</v>
      </c>
      <c r="D9" s="27">
        <v>840422.26</v>
      </c>
      <c r="E9" s="26">
        <v>568031.55000000005</v>
      </c>
    </row>
    <row r="10" spans="1:5" x14ac:dyDescent="0.2">
      <c r="A10" s="76" t="s">
        <v>77</v>
      </c>
      <c r="B10" s="23">
        <v>5</v>
      </c>
      <c r="C10" s="24">
        <v>4</v>
      </c>
      <c r="D10" s="27">
        <v>0</v>
      </c>
      <c r="E10" s="80">
        <v>0</v>
      </c>
    </row>
    <row r="11" spans="1:5" x14ac:dyDescent="0.2">
      <c r="A11" s="76" t="s">
        <v>78</v>
      </c>
      <c r="B11" s="77"/>
      <c r="C11" s="81">
        <v>5</v>
      </c>
      <c r="D11" s="78"/>
      <c r="E11" s="79"/>
    </row>
    <row r="12" spans="1:5" x14ac:dyDescent="0.2">
      <c r="A12" s="76" t="s">
        <v>79</v>
      </c>
      <c r="B12" s="23">
        <v>6</v>
      </c>
      <c r="C12" s="24">
        <v>6</v>
      </c>
      <c r="D12" s="27">
        <v>0</v>
      </c>
      <c r="E12" s="80">
        <v>0</v>
      </c>
    </row>
    <row r="13" spans="1:5" x14ac:dyDescent="0.2">
      <c r="A13" s="76" t="s">
        <v>80</v>
      </c>
      <c r="B13" s="16"/>
      <c r="C13" s="16"/>
      <c r="D13" s="27"/>
      <c r="E13" s="82"/>
    </row>
    <row r="14" spans="1:5" x14ac:dyDescent="0.2">
      <c r="A14" s="76" t="s">
        <v>81</v>
      </c>
      <c r="B14" s="23">
        <v>7</v>
      </c>
      <c r="C14" s="83">
        <v>7</v>
      </c>
      <c r="D14" s="27">
        <v>0</v>
      </c>
      <c r="E14" s="80">
        <v>0</v>
      </c>
    </row>
    <row r="15" spans="1:5" x14ac:dyDescent="0.2">
      <c r="A15" s="76" t="s">
        <v>82</v>
      </c>
      <c r="B15" s="23">
        <v>8</v>
      </c>
      <c r="C15" s="83">
        <v>8</v>
      </c>
      <c r="D15" s="27">
        <v>0</v>
      </c>
      <c r="E15" s="80">
        <v>0</v>
      </c>
    </row>
    <row r="16" spans="1:5" x14ac:dyDescent="0.2">
      <c r="A16" s="76" t="s">
        <v>83</v>
      </c>
      <c r="B16" s="23">
        <v>9</v>
      </c>
      <c r="C16" s="24">
        <v>9</v>
      </c>
      <c r="D16" s="27">
        <v>298584</v>
      </c>
      <c r="E16" s="80">
        <v>0</v>
      </c>
    </row>
    <row r="17" spans="1:5" x14ac:dyDescent="0.2">
      <c r="A17" s="76" t="s">
        <v>84</v>
      </c>
      <c r="B17" s="43">
        <v>10</v>
      </c>
      <c r="C17" s="48">
        <v>10</v>
      </c>
      <c r="D17" s="27">
        <v>0</v>
      </c>
      <c r="E17" s="80">
        <v>0</v>
      </c>
    </row>
    <row r="18" spans="1:5" x14ac:dyDescent="0.2">
      <c r="A18" s="76" t="s">
        <v>85</v>
      </c>
      <c r="B18" s="43">
        <v>11</v>
      </c>
      <c r="C18" s="48">
        <v>11</v>
      </c>
      <c r="D18" s="57">
        <v>0</v>
      </c>
      <c r="E18" s="80">
        <v>0</v>
      </c>
    </row>
    <row r="19" spans="1:5" x14ac:dyDescent="0.2">
      <c r="A19" s="75" t="s">
        <v>86</v>
      </c>
      <c r="B19" s="43">
        <v>12</v>
      </c>
      <c r="C19" s="48">
        <v>12</v>
      </c>
      <c r="D19" s="27">
        <v>2914211.82</v>
      </c>
      <c r="E19" s="80">
        <v>1296335</v>
      </c>
    </row>
    <row r="20" spans="1:5" x14ac:dyDescent="0.2">
      <c r="A20" s="76" t="s">
        <v>87</v>
      </c>
      <c r="B20" s="43">
        <v>13</v>
      </c>
      <c r="C20" s="84">
        <v>13</v>
      </c>
      <c r="D20" s="27">
        <v>39052.11</v>
      </c>
      <c r="E20" s="80">
        <v>1965.63</v>
      </c>
    </row>
    <row r="21" spans="1:5" x14ac:dyDescent="0.2">
      <c r="A21" s="76" t="s">
        <v>88</v>
      </c>
      <c r="B21" s="43">
        <v>14</v>
      </c>
      <c r="C21" s="48">
        <v>14</v>
      </c>
      <c r="D21" s="27">
        <v>-5450</v>
      </c>
      <c r="E21" s="80">
        <v>679</v>
      </c>
    </row>
    <row r="22" spans="1:5" x14ac:dyDescent="0.2">
      <c r="A22" s="76" t="s">
        <v>89</v>
      </c>
      <c r="B22" s="43">
        <v>15</v>
      </c>
      <c r="C22" s="48">
        <v>15</v>
      </c>
      <c r="D22" s="57">
        <v>0</v>
      </c>
      <c r="E22" s="28">
        <v>0</v>
      </c>
    </row>
    <row r="23" spans="1:5" x14ac:dyDescent="0.2">
      <c r="A23" s="85" t="s">
        <v>90</v>
      </c>
      <c r="B23" s="43">
        <v>16</v>
      </c>
      <c r="C23" s="46">
        <v>16</v>
      </c>
      <c r="D23" s="32">
        <v>19413524.059999999</v>
      </c>
      <c r="E23" s="86">
        <f>E5+E14-E15+E16+E17+E18+E19+E20</f>
        <v>25756615.279999997</v>
      </c>
    </row>
    <row r="24" spans="1:5" x14ac:dyDescent="0.2">
      <c r="A24" s="76" t="s">
        <v>91</v>
      </c>
      <c r="B24" s="43">
        <v>17</v>
      </c>
      <c r="C24" s="48">
        <v>17</v>
      </c>
      <c r="D24" s="27">
        <v>18436.93</v>
      </c>
      <c r="E24" s="87">
        <v>12447.07</v>
      </c>
    </row>
    <row r="25" spans="1:5" x14ac:dyDescent="0.2">
      <c r="A25" s="76" t="s">
        <v>92</v>
      </c>
      <c r="B25" s="43">
        <v>18</v>
      </c>
      <c r="C25" s="48">
        <v>18</v>
      </c>
      <c r="D25" s="27">
        <v>6021.24</v>
      </c>
      <c r="E25" s="87">
        <v>587.46999999999991</v>
      </c>
    </row>
    <row r="26" spans="1:5" x14ac:dyDescent="0.2">
      <c r="A26" s="76" t="s">
        <v>93</v>
      </c>
      <c r="B26" s="43">
        <v>19</v>
      </c>
      <c r="C26" s="84">
        <v>19</v>
      </c>
      <c r="D26" s="27">
        <v>39324.28</v>
      </c>
      <c r="E26" s="87">
        <v>45355.97</v>
      </c>
    </row>
    <row r="27" spans="1:5" x14ac:dyDescent="0.2">
      <c r="A27" s="76" t="s">
        <v>94</v>
      </c>
      <c r="B27" s="43">
        <v>20</v>
      </c>
      <c r="C27" s="40" t="s">
        <v>95</v>
      </c>
      <c r="D27" s="27">
        <v>26641</v>
      </c>
      <c r="E27" s="87">
        <v>32687</v>
      </c>
    </row>
    <row r="28" spans="1:5" x14ac:dyDescent="0.2">
      <c r="A28" s="76" t="s">
        <v>96</v>
      </c>
      <c r="B28" s="43"/>
      <c r="C28" s="40"/>
      <c r="D28" s="27">
        <v>558</v>
      </c>
      <c r="E28" s="87">
        <v>602</v>
      </c>
    </row>
    <row r="29" spans="1:5" x14ac:dyDescent="0.2">
      <c r="A29" s="76" t="s">
        <v>97</v>
      </c>
      <c r="B29" s="43">
        <v>21</v>
      </c>
      <c r="C29" s="40" t="s">
        <v>98</v>
      </c>
      <c r="D29" s="27">
        <v>12152</v>
      </c>
      <c r="E29" s="87">
        <v>12067</v>
      </c>
    </row>
    <row r="30" spans="1:5" x14ac:dyDescent="0.2">
      <c r="A30" s="76" t="s">
        <v>99</v>
      </c>
      <c r="B30" s="43">
        <v>22</v>
      </c>
      <c r="C30" s="48">
        <v>20</v>
      </c>
      <c r="D30" s="27">
        <v>819437.28</v>
      </c>
      <c r="E30" s="88">
        <v>759655.22</v>
      </c>
    </row>
    <row r="31" spans="1:5" x14ac:dyDescent="0.2">
      <c r="A31" s="76" t="s">
        <v>100</v>
      </c>
      <c r="B31" s="43">
        <v>23</v>
      </c>
      <c r="C31" s="48">
        <v>21</v>
      </c>
      <c r="D31" s="34">
        <v>0</v>
      </c>
      <c r="E31" s="89"/>
    </row>
    <row r="32" spans="1:5" x14ac:dyDescent="0.2">
      <c r="A32" s="90" t="s">
        <v>101</v>
      </c>
      <c r="B32" s="91">
        <v>24</v>
      </c>
      <c r="C32" s="92">
        <v>22</v>
      </c>
      <c r="D32" s="32">
        <v>8779477.0500000007</v>
      </c>
      <c r="E32" s="93">
        <f>E33+E34</f>
        <v>6125395</v>
      </c>
    </row>
    <row r="33" spans="1:5" x14ac:dyDescent="0.2">
      <c r="A33" s="76" t="s">
        <v>102</v>
      </c>
      <c r="B33" s="43">
        <v>25</v>
      </c>
      <c r="C33" s="48">
        <v>23</v>
      </c>
      <c r="D33" s="27">
        <v>8584774.0500000007</v>
      </c>
      <c r="E33" s="94">
        <v>5985581</v>
      </c>
    </row>
    <row r="34" spans="1:5" x14ac:dyDescent="0.2">
      <c r="A34" s="76" t="s">
        <v>103</v>
      </c>
      <c r="B34" s="43">
        <v>26</v>
      </c>
      <c r="C34" s="48">
        <v>24</v>
      </c>
      <c r="D34" s="27">
        <v>194703</v>
      </c>
      <c r="E34" s="87">
        <v>139814</v>
      </c>
    </row>
    <row r="35" spans="1:5" x14ac:dyDescent="0.2">
      <c r="A35" s="75" t="s">
        <v>104</v>
      </c>
      <c r="B35" s="43">
        <v>27</v>
      </c>
      <c r="C35" s="46">
        <v>25</v>
      </c>
      <c r="D35" s="53">
        <v>227213.6</v>
      </c>
      <c r="E35" s="95">
        <f>E36+E37-E38</f>
        <v>128959.11</v>
      </c>
    </row>
    <row r="36" spans="1:5" x14ac:dyDescent="0.2">
      <c r="A36" s="76" t="s">
        <v>105</v>
      </c>
      <c r="B36" s="43">
        <v>28</v>
      </c>
      <c r="C36" s="40" t="s">
        <v>106</v>
      </c>
      <c r="D36" s="27">
        <v>227213.6</v>
      </c>
      <c r="E36" s="87">
        <v>128959.11</v>
      </c>
    </row>
    <row r="37" spans="1:5" x14ac:dyDescent="0.2">
      <c r="A37" s="76" t="s">
        <v>107</v>
      </c>
      <c r="B37" s="43">
        <v>29</v>
      </c>
      <c r="C37" s="48">
        <v>26</v>
      </c>
      <c r="D37" s="27">
        <v>0</v>
      </c>
      <c r="E37" s="96">
        <v>0</v>
      </c>
    </row>
    <row r="38" spans="1:5" x14ac:dyDescent="0.2">
      <c r="A38" s="76" t="s">
        <v>108</v>
      </c>
      <c r="B38" s="43">
        <v>30</v>
      </c>
      <c r="C38" s="48">
        <v>27</v>
      </c>
      <c r="D38" s="27">
        <v>0</v>
      </c>
      <c r="E38" s="96">
        <v>0</v>
      </c>
    </row>
    <row r="39" spans="1:5" x14ac:dyDescent="0.2">
      <c r="A39" s="75" t="s">
        <v>109</v>
      </c>
      <c r="B39" s="43">
        <v>31</v>
      </c>
      <c r="C39" s="46">
        <v>28</v>
      </c>
      <c r="D39" s="27">
        <v>0</v>
      </c>
      <c r="E39" s="87">
        <f>E40-E41</f>
        <v>0</v>
      </c>
    </row>
    <row r="40" spans="1:5" x14ac:dyDescent="0.2">
      <c r="A40" s="76" t="s">
        <v>110</v>
      </c>
      <c r="B40" s="43">
        <v>32</v>
      </c>
      <c r="C40" s="48">
        <v>29</v>
      </c>
      <c r="D40" s="78">
        <v>0</v>
      </c>
      <c r="E40" s="96">
        <v>0</v>
      </c>
    </row>
    <row r="41" spans="1:5" x14ac:dyDescent="0.2">
      <c r="A41" s="76" t="s">
        <v>111</v>
      </c>
      <c r="B41" s="43">
        <v>33</v>
      </c>
      <c r="C41" s="48">
        <v>30</v>
      </c>
      <c r="D41" s="27">
        <v>0</v>
      </c>
      <c r="E41" s="97">
        <v>0</v>
      </c>
    </row>
    <row r="42" spans="1:5" x14ac:dyDescent="0.2">
      <c r="A42" s="75" t="s">
        <v>112</v>
      </c>
      <c r="B42" s="43">
        <v>34</v>
      </c>
      <c r="C42" s="46">
        <v>31</v>
      </c>
      <c r="D42" s="32">
        <v>7991452.0599999987</v>
      </c>
      <c r="E42" s="93">
        <f>E43+E44+E48+E50+E52+E54+E55+E56+E57+E58</f>
        <v>9328033.9699999988</v>
      </c>
    </row>
    <row r="43" spans="1:5" x14ac:dyDescent="0.2">
      <c r="A43" s="75" t="s">
        <v>113</v>
      </c>
      <c r="B43" s="49">
        <v>35</v>
      </c>
      <c r="C43" s="48">
        <v>32</v>
      </c>
      <c r="D43" s="27">
        <v>7475040.8399999989</v>
      </c>
      <c r="E43" s="98">
        <v>8869789.75</v>
      </c>
    </row>
    <row r="44" spans="1:5" x14ac:dyDescent="0.2">
      <c r="A44" s="76" t="s">
        <v>114</v>
      </c>
      <c r="B44" s="43">
        <v>36</v>
      </c>
      <c r="C44" s="84">
        <v>33</v>
      </c>
      <c r="D44" s="27">
        <v>295267</v>
      </c>
      <c r="E44" s="98">
        <f>E45+E46+E47</f>
        <v>328284</v>
      </c>
    </row>
    <row r="45" spans="1:5" x14ac:dyDescent="0.2">
      <c r="A45" s="76" t="s">
        <v>115</v>
      </c>
      <c r="B45" s="43">
        <v>37</v>
      </c>
      <c r="C45" s="40" t="s">
        <v>116</v>
      </c>
      <c r="D45" s="27">
        <v>0</v>
      </c>
      <c r="E45" s="99">
        <v>0</v>
      </c>
    </row>
    <row r="46" spans="1:5" x14ac:dyDescent="0.2">
      <c r="A46" s="76" t="s">
        <v>117</v>
      </c>
      <c r="B46" s="43">
        <v>38</v>
      </c>
      <c r="C46" s="40" t="s">
        <v>118</v>
      </c>
      <c r="D46" s="27">
        <v>0</v>
      </c>
      <c r="E46" s="99">
        <v>0</v>
      </c>
    </row>
    <row r="47" spans="1:5" x14ac:dyDescent="0.2">
      <c r="A47" s="76" t="s">
        <v>119</v>
      </c>
      <c r="B47" s="43">
        <v>39</v>
      </c>
      <c r="C47" s="40" t="s">
        <v>120</v>
      </c>
      <c r="D47" s="27">
        <v>295267</v>
      </c>
      <c r="E47" s="99">
        <v>328284</v>
      </c>
    </row>
    <row r="48" spans="1:5" x14ac:dyDescent="0.2">
      <c r="A48" s="76" t="s">
        <v>121</v>
      </c>
      <c r="B48" s="43">
        <v>40</v>
      </c>
      <c r="C48" s="100" t="s">
        <v>122</v>
      </c>
      <c r="D48" s="27">
        <v>0</v>
      </c>
      <c r="E48" s="99">
        <v>0</v>
      </c>
    </row>
    <row r="49" spans="1:7" x14ac:dyDescent="0.2">
      <c r="A49" s="76" t="s">
        <v>123</v>
      </c>
      <c r="B49" s="43">
        <v>41</v>
      </c>
      <c r="C49" s="40" t="s">
        <v>124</v>
      </c>
      <c r="D49" s="27">
        <v>0</v>
      </c>
      <c r="E49" s="99">
        <v>0</v>
      </c>
    </row>
    <row r="50" spans="1:7" x14ac:dyDescent="0.2">
      <c r="A50" s="76" t="s">
        <v>125</v>
      </c>
      <c r="B50" s="43">
        <v>42</v>
      </c>
      <c r="C50" s="100" t="s">
        <v>126</v>
      </c>
      <c r="D50" s="27">
        <v>5475</v>
      </c>
      <c r="E50" s="99">
        <v>0</v>
      </c>
    </row>
    <row r="51" spans="1:7" x14ac:dyDescent="0.2">
      <c r="A51" s="76" t="s">
        <v>123</v>
      </c>
      <c r="B51" s="43">
        <v>43</v>
      </c>
      <c r="C51" s="40" t="s">
        <v>127</v>
      </c>
      <c r="D51" s="27">
        <v>0</v>
      </c>
      <c r="E51" s="99">
        <v>0</v>
      </c>
    </row>
    <row r="52" spans="1:7" x14ac:dyDescent="0.2">
      <c r="A52" s="76" t="s">
        <v>128</v>
      </c>
      <c r="B52" s="43">
        <v>44</v>
      </c>
      <c r="C52" s="100" t="s">
        <v>129</v>
      </c>
      <c r="D52" s="27">
        <v>79333</v>
      </c>
      <c r="E52" s="99">
        <v>0</v>
      </c>
    </row>
    <row r="53" spans="1:7" x14ac:dyDescent="0.2">
      <c r="A53" s="76" t="s">
        <v>123</v>
      </c>
      <c r="B53" s="43">
        <v>45</v>
      </c>
      <c r="C53" s="40" t="s">
        <v>130</v>
      </c>
      <c r="D53" s="27" t="s">
        <v>131</v>
      </c>
      <c r="E53" s="99" t="s">
        <v>131</v>
      </c>
    </row>
    <row r="54" spans="1:7" x14ac:dyDescent="0.2">
      <c r="A54" s="76" t="s">
        <v>132</v>
      </c>
      <c r="B54" s="49">
        <v>46</v>
      </c>
      <c r="C54" s="40" t="s">
        <v>133</v>
      </c>
      <c r="D54" s="27">
        <v>108856.79999999999</v>
      </c>
      <c r="E54" s="101">
        <v>57661.520000000004</v>
      </c>
    </row>
    <row r="55" spans="1:7" x14ac:dyDescent="0.2">
      <c r="A55" s="76" t="s">
        <v>134</v>
      </c>
      <c r="B55" s="43">
        <v>47</v>
      </c>
      <c r="C55" s="48">
        <v>34</v>
      </c>
      <c r="D55" s="27">
        <v>0</v>
      </c>
      <c r="E55" s="99">
        <v>0</v>
      </c>
    </row>
    <row r="56" spans="1:7" x14ac:dyDescent="0.2">
      <c r="A56" s="76" t="s">
        <v>135</v>
      </c>
      <c r="B56" s="43">
        <v>48</v>
      </c>
      <c r="C56" s="48">
        <v>35</v>
      </c>
      <c r="D56" s="27">
        <v>0</v>
      </c>
      <c r="E56" s="99">
        <v>0</v>
      </c>
    </row>
    <row r="57" spans="1:7" x14ac:dyDescent="0.2">
      <c r="A57" s="76" t="s">
        <v>136</v>
      </c>
      <c r="B57" s="43">
        <v>49</v>
      </c>
      <c r="C57" s="48">
        <v>36</v>
      </c>
      <c r="D57" s="27">
        <v>0</v>
      </c>
      <c r="E57" s="99">
        <v>0</v>
      </c>
    </row>
    <row r="58" spans="1:7" x14ac:dyDescent="0.2">
      <c r="A58" s="76" t="s">
        <v>137</v>
      </c>
      <c r="B58" s="43">
        <v>50</v>
      </c>
      <c r="C58" s="48">
        <v>37</v>
      </c>
      <c r="D58" s="27">
        <v>27479.420000000002</v>
      </c>
      <c r="E58" s="99">
        <v>72298.7</v>
      </c>
    </row>
    <row r="59" spans="1:7" x14ac:dyDescent="0.2">
      <c r="A59" s="76" t="s">
        <v>138</v>
      </c>
      <c r="B59" s="77"/>
      <c r="C59" s="102">
        <v>38</v>
      </c>
      <c r="D59" s="78"/>
      <c r="E59" s="103"/>
    </row>
    <row r="60" spans="1:7" x14ac:dyDescent="0.2">
      <c r="A60" s="75" t="s">
        <v>139</v>
      </c>
      <c r="B60" s="43">
        <v>51</v>
      </c>
      <c r="C60" s="46">
        <v>39</v>
      </c>
      <c r="D60" s="57">
        <v>0</v>
      </c>
      <c r="E60" s="99">
        <v>0</v>
      </c>
    </row>
    <row r="61" spans="1:7" x14ac:dyDescent="0.2">
      <c r="A61" s="76" t="s">
        <v>140</v>
      </c>
      <c r="B61" s="43">
        <v>52</v>
      </c>
      <c r="C61" s="48">
        <v>40</v>
      </c>
      <c r="D61" s="57">
        <v>0</v>
      </c>
      <c r="E61" s="99">
        <v>0</v>
      </c>
    </row>
    <row r="62" spans="1:7" x14ac:dyDescent="0.2">
      <c r="A62" s="76" t="s">
        <v>141</v>
      </c>
      <c r="B62" s="43">
        <v>53</v>
      </c>
      <c r="C62" s="48">
        <v>41</v>
      </c>
      <c r="D62" s="57">
        <v>0</v>
      </c>
      <c r="E62" s="104">
        <v>0</v>
      </c>
    </row>
    <row r="63" spans="1:7" x14ac:dyDescent="0.2">
      <c r="A63" s="75" t="s">
        <v>142</v>
      </c>
      <c r="B63" s="43">
        <v>54</v>
      </c>
      <c r="C63" s="46">
        <v>42</v>
      </c>
      <c r="D63" s="32">
        <v>17881362.439999998</v>
      </c>
      <c r="E63" s="33">
        <f>E24+E25+E26+E30-E31+E32+E35+E39+E42+E60+0.4</f>
        <v>16400434.209999999</v>
      </c>
      <c r="G63" s="52"/>
    </row>
    <row r="64" spans="1:7" x14ac:dyDescent="0.2">
      <c r="A64" s="76" t="s">
        <v>143</v>
      </c>
      <c r="B64" s="77"/>
      <c r="C64" s="77"/>
      <c r="D64" s="105"/>
      <c r="E64" s="106"/>
    </row>
    <row r="65" spans="1:5" x14ac:dyDescent="0.2">
      <c r="A65" s="75" t="s">
        <v>144</v>
      </c>
      <c r="B65" s="43">
        <v>55</v>
      </c>
      <c r="C65" s="46">
        <v>43</v>
      </c>
      <c r="D65" s="32">
        <v>1532161.620000001</v>
      </c>
      <c r="E65" s="33">
        <f>E23-E63</f>
        <v>9356181.0699999984</v>
      </c>
    </row>
    <row r="66" spans="1:5" x14ac:dyDescent="0.2">
      <c r="A66" s="75" t="s">
        <v>145</v>
      </c>
      <c r="B66" s="43">
        <v>56</v>
      </c>
      <c r="C66" s="46">
        <v>44</v>
      </c>
      <c r="D66" s="27">
        <v>0</v>
      </c>
      <c r="E66" s="107">
        <v>0</v>
      </c>
    </row>
    <row r="67" spans="1:5" x14ac:dyDescent="0.2">
      <c r="A67" s="76" t="s">
        <v>146</v>
      </c>
      <c r="B67" s="43">
        <v>57</v>
      </c>
      <c r="C67" s="84">
        <v>45</v>
      </c>
      <c r="D67" s="27">
        <v>0</v>
      </c>
      <c r="E67" s="80">
        <v>0</v>
      </c>
    </row>
    <row r="68" spans="1:5" x14ac:dyDescent="0.2">
      <c r="A68" s="76" t="s">
        <v>147</v>
      </c>
      <c r="B68" s="43">
        <v>58</v>
      </c>
      <c r="C68" s="48">
        <v>46</v>
      </c>
      <c r="D68" s="27">
        <v>0</v>
      </c>
      <c r="E68" s="80">
        <v>0</v>
      </c>
    </row>
    <row r="69" spans="1:5" x14ac:dyDescent="0.2">
      <c r="A69" s="76" t="s">
        <v>148</v>
      </c>
      <c r="B69" s="43">
        <v>59</v>
      </c>
      <c r="C69" s="84">
        <v>47</v>
      </c>
      <c r="D69" s="27">
        <v>5368.49</v>
      </c>
      <c r="E69" s="80">
        <v>7679.7900000000009</v>
      </c>
    </row>
    <row r="70" spans="1:5" x14ac:dyDescent="0.2">
      <c r="A70" s="76" t="s">
        <v>147</v>
      </c>
      <c r="B70" s="43">
        <v>60</v>
      </c>
      <c r="C70" s="48">
        <v>48</v>
      </c>
      <c r="D70" s="27">
        <v>0</v>
      </c>
      <c r="E70" s="80">
        <v>0</v>
      </c>
    </row>
    <row r="71" spans="1:5" x14ac:dyDescent="0.2">
      <c r="A71" s="76" t="s">
        <v>149</v>
      </c>
      <c r="B71" s="43">
        <v>61</v>
      </c>
      <c r="C71" s="48">
        <v>49</v>
      </c>
      <c r="D71" s="27">
        <v>0</v>
      </c>
      <c r="E71" s="80">
        <v>0</v>
      </c>
    </row>
    <row r="72" spans="1:5" x14ac:dyDescent="0.2">
      <c r="A72" s="76" t="s">
        <v>150</v>
      </c>
      <c r="B72" s="43">
        <v>62</v>
      </c>
      <c r="C72" s="84">
        <v>50</v>
      </c>
      <c r="D72" s="27">
        <v>15355.260000000002</v>
      </c>
      <c r="E72" s="80">
        <v>138938.03</v>
      </c>
    </row>
    <row r="73" spans="1:5" x14ac:dyDescent="0.2">
      <c r="A73" s="76" t="s">
        <v>151</v>
      </c>
      <c r="B73" s="43">
        <v>63</v>
      </c>
      <c r="C73" s="48">
        <v>51</v>
      </c>
      <c r="D73" s="27">
        <v>0</v>
      </c>
      <c r="E73" s="28">
        <v>0</v>
      </c>
    </row>
    <row r="74" spans="1:5" x14ac:dyDescent="0.2">
      <c r="A74" s="85" t="s">
        <v>152</v>
      </c>
      <c r="B74" s="43">
        <v>64</v>
      </c>
      <c r="C74" s="46">
        <v>52</v>
      </c>
      <c r="D74" s="53">
        <v>20723.75</v>
      </c>
      <c r="E74" s="54">
        <f>E67+E69+E71+E72</f>
        <v>146617.82</v>
      </c>
    </row>
    <row r="75" spans="1:5" x14ac:dyDescent="0.2">
      <c r="A75" s="75" t="s">
        <v>153</v>
      </c>
      <c r="B75" s="43">
        <v>65</v>
      </c>
      <c r="C75" s="46">
        <v>53</v>
      </c>
      <c r="D75" s="27">
        <v>0</v>
      </c>
      <c r="E75" s="107">
        <v>0</v>
      </c>
    </row>
    <row r="76" spans="1:5" x14ac:dyDescent="0.2">
      <c r="A76" s="76" t="s">
        <v>154</v>
      </c>
      <c r="B76" s="43">
        <v>66</v>
      </c>
      <c r="C76" s="48">
        <v>54</v>
      </c>
      <c r="D76" s="27">
        <v>0</v>
      </c>
      <c r="E76" s="80">
        <v>0</v>
      </c>
    </row>
    <row r="77" spans="1:5" x14ac:dyDescent="0.2">
      <c r="A77" s="76" t="s">
        <v>155</v>
      </c>
      <c r="B77" s="43">
        <v>67</v>
      </c>
      <c r="C77" s="48">
        <v>55</v>
      </c>
      <c r="D77" s="27">
        <v>0</v>
      </c>
      <c r="E77" s="80">
        <v>0</v>
      </c>
    </row>
    <row r="78" spans="1:5" x14ac:dyDescent="0.2">
      <c r="A78" s="76" t="s">
        <v>156</v>
      </c>
      <c r="B78" s="43">
        <v>68</v>
      </c>
      <c r="C78" s="84">
        <v>56</v>
      </c>
      <c r="D78" s="27">
        <v>191900.43</v>
      </c>
      <c r="E78" s="80">
        <v>58196.07</v>
      </c>
    </row>
    <row r="79" spans="1:5" x14ac:dyDescent="0.2">
      <c r="A79" s="76" t="s">
        <v>157</v>
      </c>
      <c r="B79" s="43">
        <v>69</v>
      </c>
      <c r="C79" s="48">
        <v>57</v>
      </c>
      <c r="D79" s="27">
        <v>0</v>
      </c>
      <c r="E79" s="80">
        <v>0</v>
      </c>
    </row>
    <row r="80" spans="1:5" x14ac:dyDescent="0.2">
      <c r="A80" s="76" t="s">
        <v>158</v>
      </c>
      <c r="B80" s="43">
        <v>70</v>
      </c>
      <c r="C80" s="48">
        <v>58</v>
      </c>
      <c r="D80" s="27">
        <v>24577.399999999994</v>
      </c>
      <c r="E80" s="28">
        <v>74274.64</v>
      </c>
    </row>
    <row r="81" spans="1:5" x14ac:dyDescent="0.2">
      <c r="A81" s="85" t="s">
        <v>159</v>
      </c>
      <c r="B81" s="43">
        <v>71</v>
      </c>
      <c r="C81" s="46">
        <v>59</v>
      </c>
      <c r="D81" s="108">
        <v>216477.43</v>
      </c>
      <c r="E81" s="54">
        <f>E75+E78+E80</f>
        <v>132470.71</v>
      </c>
    </row>
    <row r="82" spans="1:5" x14ac:dyDescent="0.2">
      <c r="A82" s="85" t="s">
        <v>160</v>
      </c>
      <c r="B82" s="77"/>
      <c r="C82" s="77"/>
      <c r="D82" s="109"/>
      <c r="E82" s="109"/>
    </row>
    <row r="83" spans="1:5" x14ac:dyDescent="0.2">
      <c r="A83" s="75" t="s">
        <v>161</v>
      </c>
      <c r="B83" s="43">
        <v>72</v>
      </c>
      <c r="C83" s="46">
        <v>60</v>
      </c>
      <c r="D83" s="54">
        <v>-195753.68</v>
      </c>
      <c r="E83" s="110">
        <f>E74-E81</f>
        <v>14147.110000000015</v>
      </c>
    </row>
    <row r="84" spans="1:5" x14ac:dyDescent="0.2">
      <c r="A84" s="75" t="s">
        <v>162</v>
      </c>
      <c r="B84" s="43">
        <v>73</v>
      </c>
      <c r="C84" s="46">
        <v>61</v>
      </c>
      <c r="D84" s="54" t="s">
        <v>131</v>
      </c>
      <c r="E84" s="110" t="s">
        <v>131</v>
      </c>
    </row>
    <row r="85" spans="1:5" x14ac:dyDescent="0.2">
      <c r="A85" s="85" t="s">
        <v>163</v>
      </c>
      <c r="B85" s="43">
        <v>74</v>
      </c>
      <c r="C85" s="46">
        <v>62</v>
      </c>
      <c r="D85" s="33">
        <v>19434248.209999997</v>
      </c>
      <c r="E85" s="33">
        <f>E74+E23-0.4</f>
        <v>25903232.699999999</v>
      </c>
    </row>
    <row r="86" spans="1:5" x14ac:dyDescent="0.2">
      <c r="A86" s="85" t="s">
        <v>164</v>
      </c>
      <c r="B86" s="43">
        <v>75</v>
      </c>
      <c r="C86" s="46">
        <v>63</v>
      </c>
      <c r="D86" s="33">
        <v>18097840.269999996</v>
      </c>
      <c r="E86" s="33">
        <f>E81+E63</f>
        <v>16532904.92</v>
      </c>
    </row>
    <row r="87" spans="1:5" x14ac:dyDescent="0.2">
      <c r="A87" s="85" t="s">
        <v>165</v>
      </c>
      <c r="B87" s="77"/>
      <c r="C87" s="77"/>
      <c r="D87" s="109"/>
      <c r="E87" s="109"/>
    </row>
    <row r="88" spans="1:5" x14ac:dyDescent="0.2">
      <c r="A88" s="75" t="s">
        <v>166</v>
      </c>
      <c r="B88" s="43">
        <v>76</v>
      </c>
      <c r="C88" s="46">
        <v>64</v>
      </c>
      <c r="D88" s="33">
        <v>1336407.9400000013</v>
      </c>
      <c r="E88" s="33">
        <f>E85-E86+1</f>
        <v>9370328.7799999993</v>
      </c>
    </row>
    <row r="89" spans="1:5" x14ac:dyDescent="0.2">
      <c r="A89" s="75" t="s">
        <v>167</v>
      </c>
      <c r="B89" s="43">
        <v>77</v>
      </c>
      <c r="C89" s="46">
        <v>65</v>
      </c>
      <c r="D89" s="30">
        <v>0</v>
      </c>
      <c r="E89" s="30">
        <v>0</v>
      </c>
    </row>
    <row r="90" spans="1:5" x14ac:dyDescent="0.2">
      <c r="A90" s="76" t="s">
        <v>168</v>
      </c>
      <c r="B90" s="43">
        <v>78</v>
      </c>
      <c r="C90" s="48">
        <v>66</v>
      </c>
      <c r="D90" s="27">
        <v>548746</v>
      </c>
      <c r="E90" s="30">
        <v>1483349</v>
      </c>
    </row>
    <row r="91" spans="1:5" x14ac:dyDescent="0.2">
      <c r="A91" s="76" t="s">
        <v>169</v>
      </c>
      <c r="B91" s="43">
        <v>79</v>
      </c>
      <c r="C91" s="40" t="s">
        <v>170</v>
      </c>
      <c r="D91" s="111">
        <v>0</v>
      </c>
      <c r="E91" s="111">
        <v>0</v>
      </c>
    </row>
    <row r="92" spans="1:5" x14ac:dyDescent="0.2">
      <c r="A92" s="76" t="s">
        <v>171</v>
      </c>
      <c r="B92" s="49">
        <v>80</v>
      </c>
      <c r="C92" s="40" t="s">
        <v>172</v>
      </c>
      <c r="D92" s="111">
        <v>0</v>
      </c>
      <c r="E92" s="111">
        <v>0</v>
      </c>
    </row>
    <row r="93" spans="1:5" x14ac:dyDescent="0.2">
      <c r="A93" s="76" t="s">
        <v>173</v>
      </c>
      <c r="B93" s="77"/>
      <c r="C93" s="102">
        <v>67</v>
      </c>
      <c r="D93" s="112"/>
      <c r="E93" s="112"/>
    </row>
    <row r="94" spans="1:5" x14ac:dyDescent="0.2">
      <c r="A94" s="76" t="s">
        <v>174</v>
      </c>
      <c r="B94" s="43">
        <v>81</v>
      </c>
      <c r="C94" s="40" t="s">
        <v>175</v>
      </c>
      <c r="D94" s="30">
        <v>0</v>
      </c>
      <c r="E94" s="30">
        <v>0</v>
      </c>
    </row>
    <row r="95" spans="1:5" x14ac:dyDescent="0.2">
      <c r="A95" s="76" t="s">
        <v>176</v>
      </c>
      <c r="B95" s="43">
        <v>82</v>
      </c>
      <c r="C95" s="48">
        <v>68</v>
      </c>
      <c r="D95" s="30">
        <v>0</v>
      </c>
      <c r="E95" s="30">
        <v>0</v>
      </c>
    </row>
    <row r="96" spans="1:5" x14ac:dyDescent="0.2">
      <c r="A96" s="85" t="s">
        <v>177</v>
      </c>
      <c r="B96" s="77"/>
      <c r="C96" s="77"/>
      <c r="D96" s="109"/>
      <c r="E96" s="112"/>
    </row>
    <row r="97" spans="1:6" x14ac:dyDescent="0.2">
      <c r="A97" s="75" t="s">
        <v>178</v>
      </c>
      <c r="B97" s="43">
        <v>83</v>
      </c>
      <c r="C97" s="46">
        <v>69</v>
      </c>
      <c r="D97" s="33">
        <v>787661.94000000134</v>
      </c>
      <c r="E97" s="33">
        <f>E88-E89-E90</f>
        <v>7886979.7799999993</v>
      </c>
      <c r="F97" s="52">
        <f>E97-'[1]F10 compilat'!E53</f>
        <v>0.19999999925494194</v>
      </c>
    </row>
    <row r="98" spans="1:6" x14ac:dyDescent="0.2">
      <c r="A98" s="113" t="s">
        <v>179</v>
      </c>
      <c r="B98" s="114">
        <v>84</v>
      </c>
      <c r="C98" s="115">
        <v>70</v>
      </c>
      <c r="D98" s="116">
        <v>0</v>
      </c>
      <c r="E98" s="117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F20 individual CC</vt:lpstr>
      <vt:lpstr> F10 individual CC</vt:lpstr>
      <vt:lpstr>F10 compiled</vt:lpstr>
      <vt:lpstr> F20 compiled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Surdu</dc:creator>
  <cp:lastModifiedBy>Andreea Pislariu</cp:lastModifiedBy>
  <dcterms:created xsi:type="dcterms:W3CDTF">2026-05-11T13:42:38Z</dcterms:created>
  <dcterms:modified xsi:type="dcterms:W3CDTF">2026-05-15T14:49:55Z</dcterms:modified>
</cp:coreProperties>
</file>